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32" activeTab="0"/>
  </bookViews>
  <sheets>
    <sheet name="Main" sheetId="1" r:id="rId1"/>
    <sheet name="calc." sheetId="2" r:id="rId2"/>
    <sheet name="Sheet 3" sheetId="3" r:id="rId3"/>
    <sheet name="formulas" sheetId="4" r:id="rId4"/>
  </sheets>
  <definedNames>
    <definedName name="Cap">'Main'!$H$4</definedName>
    <definedName name="CCC">'calc.'!$B$4</definedName>
    <definedName name="Ccd">'Main'!$D$11</definedName>
    <definedName name="Cd">'Main'!$H$11</definedName>
    <definedName name="Cld">'Main'!$D$10</definedName>
    <definedName name="F0C">'Main'!$D$7</definedName>
    <definedName name="Lf">'Main'!$H$8</definedName>
    <definedName name="Llc">'calc.'!$B$2</definedName>
    <definedName name="Llm">'calc.'!$B$3</definedName>
    <definedName name="Lm">'Main'!$H$3</definedName>
    <definedName name="Lx">'Main'!$H$10</definedName>
    <definedName name="Lx0">'Main'!$D$12</definedName>
    <definedName name="Lxxx">'calc.'!$D$2</definedName>
    <definedName name="Mcd">'Main'!$D$5</definedName>
    <definedName name="Mld">'Main'!$D$4</definedName>
    <definedName name="n">'Main'!$D$13</definedName>
    <definedName name="Q">'Main'!$H$9</definedName>
    <definedName name="Reg">'Main'!$H$7</definedName>
    <definedName name="RLp">'Main'!$D$8</definedName>
    <definedName name="RR2R">'calc.'!$B$5</definedName>
    <definedName name="RRL">'Main'!$H$6</definedName>
    <definedName name="RRR" localSheetId="0">'Main'!$H$5</definedName>
    <definedName name="RRR">'calc.'!$B$5</definedName>
    <definedName name="SWRmin">'Main'!$L$20</definedName>
    <definedName name="η">'Main'!$H$12</definedName>
  </definedNames>
  <calcPr fullCalcOnLoad="1"/>
</workbook>
</file>

<file path=xl/sharedStrings.xml><?xml version="1.0" encoding="utf-8"?>
<sst xmlns="http://schemas.openxmlformats.org/spreadsheetml/2006/main" count="100" uniqueCount="88">
  <si>
    <t>Impedance &amp; SWR Calculator for Small Loop Antenna with Coupling Loop   --- JG1PLD</t>
  </si>
  <si>
    <t>Input parameters</t>
  </si>
  <si>
    <t>Calculated Results</t>
  </si>
  <si>
    <t>&lt;Main Loop&gt;</t>
  </si>
  <si>
    <t>Main Loop Inductance</t>
  </si>
  <si>
    <t>Lm</t>
  </si>
  <si>
    <t xml:space="preserve"> µH</t>
  </si>
  <si>
    <t>Loop Diameter</t>
  </si>
  <si>
    <t>Mld</t>
  </si>
  <si>
    <t>cm</t>
  </si>
  <si>
    <t>Tuning Capacitor</t>
  </si>
  <si>
    <t>Cap</t>
  </si>
  <si>
    <t>pF</t>
  </si>
  <si>
    <t>Conductor Diameter</t>
  </si>
  <si>
    <t>Mcd</t>
  </si>
  <si>
    <t>Radiation Resistance (RR)</t>
  </si>
  <si>
    <t>RRR</t>
  </si>
  <si>
    <t xml:space="preserve"> Ω</t>
  </si>
  <si>
    <t>Loss Registance (RL)</t>
  </si>
  <si>
    <t>RRL</t>
  </si>
  <si>
    <t>Resonat Frequency</t>
  </si>
  <si>
    <t>F0C</t>
  </si>
  <si>
    <t>MHz</t>
  </si>
  <si>
    <t>Reg</t>
  </si>
  <si>
    <t>Additional Loss</t>
  </si>
  <si>
    <t>RLp</t>
  </si>
  <si>
    <r>
      <t xml:space="preserve"> </t>
    </r>
    <r>
      <rPr>
        <b/>
        <sz val="10"/>
        <rFont val="ＭＳ Ｐ明朝"/>
        <family val="1"/>
      </rPr>
      <t>Ω</t>
    </r>
  </si>
  <si>
    <t>Coupling Loop Inductance</t>
  </si>
  <si>
    <t>Lf</t>
  </si>
  <si>
    <t>&lt;Coupling Loop&gt;</t>
  </si>
  <si>
    <t>Quality Factor</t>
  </si>
  <si>
    <t>Q</t>
  </si>
  <si>
    <t xml:space="preserve"> Fig. 1  SLA with a coupling loop</t>
  </si>
  <si>
    <t>Cld</t>
  </si>
  <si>
    <t>Mutual inductance</t>
  </si>
  <si>
    <t>Lx</t>
  </si>
  <si>
    <t>Ccd</t>
  </si>
  <si>
    <t>Distributed Capacitance</t>
  </si>
  <si>
    <t>Cd</t>
  </si>
  <si>
    <t xml:space="preserve"> pF</t>
  </si>
  <si>
    <t>Lx at Center position</t>
  </si>
  <si>
    <t>Lx0</t>
  </si>
  <si>
    <t>Efficiency</t>
  </si>
  <si>
    <t>η</t>
  </si>
  <si>
    <t xml:space="preserve"> %</t>
  </si>
  <si>
    <t>Lx = n*Lx0</t>
  </si>
  <si>
    <t>n</t>
  </si>
  <si>
    <t>Bandwidth</t>
  </si>
  <si>
    <t>kHz</t>
  </si>
  <si>
    <t xml:space="preserve"> Fig.2  The LCR circuit to be solved</t>
  </si>
  <si>
    <t>SWRmin</t>
  </si>
  <si>
    <t>Parameters</t>
  </si>
  <si>
    <t>Llc</t>
  </si>
  <si>
    <t>Lxxx</t>
  </si>
  <si>
    <t>Llm</t>
  </si>
  <si>
    <t>CCC</t>
  </si>
  <si>
    <t>RR2R</t>
  </si>
  <si>
    <t>Freq.(MHz)</t>
  </si>
  <si>
    <t>ω</t>
  </si>
  <si>
    <t>1-ω^2L2C</t>
  </si>
  <si>
    <t>Re(Z)</t>
  </si>
  <si>
    <t>Im(Z)</t>
  </si>
  <si>
    <t>Z</t>
  </si>
  <si>
    <t>Abs(Z)</t>
  </si>
  <si>
    <t>complex-50</t>
  </si>
  <si>
    <t>complex+50</t>
  </si>
  <si>
    <t>lo(50)</t>
  </si>
  <si>
    <t>Abs(lo)</t>
  </si>
  <si>
    <t>VSWR</t>
  </si>
  <si>
    <t>minSWR</t>
  </si>
  <si>
    <t>Main Loop propoties</t>
  </si>
  <si>
    <t>Radiation Resistance</t>
  </si>
  <si>
    <t>Loss Resistance</t>
  </si>
  <si>
    <t>Inductance</t>
  </si>
  <si>
    <t>Input impedance equations</t>
  </si>
  <si>
    <t>w</t>
  </si>
  <si>
    <r>
      <t xml:space="preserve"> angular frequency (=2</t>
    </r>
    <r>
      <rPr>
        <i/>
        <sz val="11"/>
        <rFont val="Symbol"/>
        <family val="1"/>
      </rPr>
      <t>p</t>
    </r>
    <r>
      <rPr>
        <i/>
        <sz val="11"/>
        <rFont val="Century"/>
        <family val="1"/>
      </rPr>
      <t>f)</t>
    </r>
  </si>
  <si>
    <r>
      <t>L</t>
    </r>
    <r>
      <rPr>
        <i/>
        <vertAlign val="subscript"/>
        <sz val="11"/>
        <rFont val="Century"/>
        <family val="1"/>
      </rPr>
      <t>1</t>
    </r>
  </si>
  <si>
    <t xml:space="preserve"> inductance of Feed Loop</t>
  </si>
  <si>
    <r>
      <t>L</t>
    </r>
    <r>
      <rPr>
        <i/>
        <vertAlign val="subscript"/>
        <sz val="11"/>
        <rFont val="Century"/>
        <family val="1"/>
      </rPr>
      <t>2</t>
    </r>
  </si>
  <si>
    <t xml:space="preserve"> inductance of Main Loop</t>
  </si>
  <si>
    <r>
      <t>L</t>
    </r>
    <r>
      <rPr>
        <i/>
        <vertAlign val="subscript"/>
        <sz val="11"/>
        <rFont val="Century"/>
        <family val="1"/>
      </rPr>
      <t>X</t>
    </r>
  </si>
  <si>
    <r>
      <t xml:space="preserve"> mutual inductance between L</t>
    </r>
    <r>
      <rPr>
        <i/>
        <vertAlign val="subscript"/>
        <sz val="11"/>
        <rFont val="Century"/>
        <family val="1"/>
      </rPr>
      <t>1</t>
    </r>
    <r>
      <rPr>
        <i/>
        <sz val="11"/>
        <rFont val="Century"/>
        <family val="1"/>
      </rPr>
      <t xml:space="preserve"> and L</t>
    </r>
    <r>
      <rPr>
        <i/>
        <vertAlign val="subscript"/>
        <sz val="11"/>
        <rFont val="Century"/>
        <family val="1"/>
      </rPr>
      <t>2</t>
    </r>
  </si>
  <si>
    <t>C</t>
  </si>
  <si>
    <t xml:space="preserve"> tuning capacitance</t>
  </si>
  <si>
    <t>R</t>
  </si>
  <si>
    <t>Total Registance(RR+RL+RLp)</t>
  </si>
  <si>
    <r>
      <t xml:space="preserve"> total registance of Main Loop ;  R=R</t>
    </r>
    <r>
      <rPr>
        <i/>
        <vertAlign val="subscript"/>
        <sz val="11"/>
        <rFont val="Century"/>
        <family val="1"/>
      </rPr>
      <t>rad</t>
    </r>
    <r>
      <rPr>
        <i/>
        <sz val="11"/>
        <rFont val="Century"/>
        <family val="1"/>
      </rPr>
      <t>+R</t>
    </r>
    <r>
      <rPr>
        <i/>
        <vertAlign val="subscript"/>
        <sz val="11"/>
        <rFont val="Century"/>
        <family val="1"/>
      </rPr>
      <t>loss</t>
    </r>
    <r>
      <rPr>
        <i/>
        <sz val="11"/>
        <rFont val="Century"/>
        <family val="1"/>
      </rPr>
      <t xml:space="preserve">  for the unloaded impedance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</si>
</sst>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.0_ "/>
    <numFmt numFmtId="179" formatCode="#,##0.000_ "/>
    <numFmt numFmtId="180" formatCode="0.00_ "/>
    <numFmt numFmtId="181" formatCode="#,##0_ "/>
    <numFmt numFmtId="182" formatCode="0_ "/>
    <numFmt numFmtId="183" formatCode="0.0_);[Red]\(0.0\)"/>
    <numFmt numFmtId="184" formatCode="0.000_);[Red]\(0.000\)"/>
  </numFmts>
  <fonts count="28">
    <font>
      <sz val="11"/>
      <name val="ＭＳ Ｐゴシック"/>
      <family val="0"/>
    </font>
    <font>
      <sz val="10"/>
      <name val="Arial"/>
      <family val="2"/>
    </font>
    <font>
      <b/>
      <i/>
      <sz val="16"/>
      <color indexed="8"/>
      <name val="Century"/>
      <family val="1"/>
    </font>
    <font>
      <b/>
      <sz val="11"/>
      <color indexed="9"/>
      <name val="Century"/>
      <family val="1"/>
    </font>
    <font>
      <b/>
      <sz val="10"/>
      <color indexed="9"/>
      <name val="Century"/>
      <family val="1"/>
    </font>
    <font>
      <sz val="10"/>
      <name val="ＭＳ Ｐゴシック"/>
      <family val="3"/>
    </font>
    <font>
      <b/>
      <sz val="10"/>
      <color indexed="12"/>
      <name val="Century"/>
      <family val="1"/>
    </font>
    <font>
      <b/>
      <sz val="10"/>
      <name val="ＭＳ Ｐゴシック"/>
      <family val="3"/>
    </font>
    <font>
      <b/>
      <sz val="10"/>
      <name val="Century"/>
      <family val="1"/>
    </font>
    <font>
      <b/>
      <sz val="10"/>
      <color indexed="10"/>
      <name val="Century"/>
      <family val="1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明朝"/>
      <family val="1"/>
    </font>
    <font>
      <b/>
      <sz val="10"/>
      <color indexed="12"/>
      <name val="ＭＳ Ｐゴシック"/>
      <family val="3"/>
    </font>
    <font>
      <sz val="10"/>
      <color indexed="12"/>
      <name val="Century"/>
      <family val="1"/>
    </font>
    <font>
      <b/>
      <sz val="10"/>
      <color indexed="17"/>
      <name val="Century"/>
      <family val="1"/>
    </font>
    <font>
      <b/>
      <sz val="9"/>
      <color indexed="8"/>
      <name val="ＭＳ Ｐゴシック"/>
      <family val="3"/>
    </font>
    <font>
      <b/>
      <sz val="9"/>
      <color indexed="8"/>
      <name val="Century"/>
      <family val="1"/>
    </font>
    <font>
      <b/>
      <sz val="8.75"/>
      <color indexed="8"/>
      <name val="Century"/>
      <family val="1"/>
    </font>
    <font>
      <b/>
      <sz val="9.75"/>
      <color indexed="8"/>
      <name val="Century"/>
      <family val="1"/>
    </font>
    <font>
      <sz val="11"/>
      <name val="Century"/>
      <family val="1"/>
    </font>
    <font>
      <sz val="11"/>
      <color indexed="12"/>
      <name val="Century"/>
      <family val="1"/>
    </font>
    <font>
      <b/>
      <sz val="11"/>
      <color indexed="12"/>
      <name val="Century"/>
      <family val="1"/>
    </font>
    <font>
      <b/>
      <sz val="11"/>
      <name val="Century"/>
      <family val="1"/>
    </font>
    <font>
      <i/>
      <sz val="11"/>
      <name val="Symbol"/>
      <family val="1"/>
    </font>
    <font>
      <i/>
      <sz val="11"/>
      <name val="Century"/>
      <family val="1"/>
    </font>
    <font>
      <i/>
      <vertAlign val="subscript"/>
      <sz val="11"/>
      <name val="Century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49" fontId="8" fillId="2" borderId="5" xfId="0" applyNumberFormat="1" applyFont="1" applyFill="1" applyBorder="1" applyAlignment="1">
      <alignment horizontal="center"/>
    </xf>
    <xf numFmtId="176" fontId="9" fillId="2" borderId="5" xfId="0" applyNumberFormat="1" applyFont="1" applyFill="1" applyBorder="1" applyAlignment="1" applyProtection="1">
      <alignment/>
      <protection/>
    </xf>
    <xf numFmtId="0" fontId="8" fillId="2" borderId="6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8" fillId="2" borderId="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7" fontId="8" fillId="3" borderId="8" xfId="0" applyNumberFormat="1" applyFont="1" applyFill="1" applyBorder="1" applyAlignment="1" applyProtection="1">
      <alignment/>
      <protection locked="0"/>
    </xf>
    <xf numFmtId="0" fontId="8" fillId="2" borderId="9" xfId="0" applyFont="1" applyFill="1" applyBorder="1" applyAlignment="1">
      <alignment/>
    </xf>
    <xf numFmtId="49" fontId="8" fillId="2" borderId="10" xfId="0" applyNumberFormat="1" applyFont="1" applyFill="1" applyBorder="1" applyAlignment="1">
      <alignment horizontal="center"/>
    </xf>
    <xf numFmtId="178" fontId="9" fillId="2" borderId="10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0" fontId="8" fillId="2" borderId="12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176" fontId="9" fillId="2" borderId="10" xfId="0" applyNumberFormat="1" applyFont="1" applyFill="1" applyBorder="1" applyAlignment="1" applyProtection="1">
      <alignment/>
      <protection/>
    </xf>
    <xf numFmtId="0" fontId="7" fillId="2" borderId="1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179" fontId="8" fillId="3" borderId="13" xfId="0" applyNumberFormat="1" applyFont="1" applyFill="1" applyBorder="1" applyAlignment="1" applyProtection="1">
      <alignment/>
      <protection locked="0"/>
    </xf>
    <xf numFmtId="180" fontId="1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176" fontId="8" fillId="3" borderId="8" xfId="0" applyNumberFormat="1" applyFont="1" applyFill="1" applyBorder="1" applyAlignment="1" applyProtection="1">
      <alignment/>
      <protection locked="0"/>
    </xf>
    <xf numFmtId="0" fontId="7" fillId="2" borderId="9" xfId="0" applyFont="1" applyFill="1" applyBorder="1" applyAlignment="1">
      <alignment/>
    </xf>
    <xf numFmtId="0" fontId="11" fillId="2" borderId="0" xfId="0" applyFont="1" applyFill="1" applyAlignment="1">
      <alignment/>
    </xf>
    <xf numFmtId="181" fontId="10" fillId="0" borderId="0" xfId="0" applyNumberFormat="1" applyFont="1" applyFill="1" applyBorder="1" applyAlignment="1" applyProtection="1">
      <alignment/>
      <protection/>
    </xf>
    <xf numFmtId="0" fontId="6" fillId="2" borderId="7" xfId="0" applyFont="1" applyFill="1" applyBorder="1" applyAlignment="1">
      <alignment/>
    </xf>
    <xf numFmtId="182" fontId="7" fillId="2" borderId="0" xfId="0" applyNumberFormat="1" applyFont="1" applyFill="1" applyBorder="1" applyAlignment="1" applyProtection="1">
      <alignment/>
      <protection locked="0"/>
    </xf>
    <xf numFmtId="181" fontId="9" fillId="2" borderId="10" xfId="0" applyNumberFormat="1" applyFont="1" applyFill="1" applyBorder="1" applyAlignment="1" applyProtection="1">
      <alignment/>
      <protection/>
    </xf>
    <xf numFmtId="0" fontId="1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0" fontId="8" fillId="3" borderId="8" xfId="0" applyNumberFormat="1" applyFont="1" applyFill="1" applyBorder="1" applyAlignment="1" applyProtection="1">
      <alignment/>
      <protection locked="0"/>
    </xf>
    <xf numFmtId="49" fontId="8" fillId="2" borderId="0" xfId="0" applyNumberFormat="1" applyFont="1" applyFill="1" applyBorder="1" applyAlignment="1">
      <alignment horizontal="center"/>
    </xf>
    <xf numFmtId="177" fontId="9" fillId="2" borderId="0" xfId="0" applyNumberFormat="1" applyFont="1" applyFill="1" applyBorder="1" applyAlignment="1" applyProtection="1">
      <alignment/>
      <protection/>
    </xf>
    <xf numFmtId="0" fontId="8" fillId="2" borderId="9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2" borderId="7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/>
      <protection/>
    </xf>
    <xf numFmtId="177" fontId="9" fillId="2" borderId="10" xfId="0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183" fontId="8" fillId="3" borderId="16" xfId="0" applyNumberFormat="1" applyFont="1" applyFill="1" applyBorder="1" applyAlignment="1" applyProtection="1">
      <alignment/>
      <protection locked="0"/>
    </xf>
    <xf numFmtId="0" fontId="7" fillId="2" borderId="17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177" fontId="9" fillId="2" borderId="15" xfId="0" applyNumberFormat="1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80" fontId="9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11" fontId="20" fillId="0" borderId="0" xfId="0" applyNumberFormat="1" applyFont="1" applyAlignment="1">
      <alignment/>
    </xf>
    <xf numFmtId="11" fontId="2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4" fontId="7" fillId="0" borderId="0" xfId="0" applyNumberFormat="1" applyFont="1" applyAlignment="1">
      <alignment/>
    </xf>
    <xf numFmtId="183" fontId="9" fillId="0" borderId="0" xfId="0" applyNumberFormat="1" applyFont="1" applyFill="1" applyAlignment="1">
      <alignment/>
    </xf>
    <xf numFmtId="183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7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22" fillId="2" borderId="0" xfId="0" applyNumberFormat="1" applyFont="1" applyFill="1" applyAlignment="1">
      <alignment horizontal="left"/>
    </xf>
    <xf numFmtId="0" fontId="10" fillId="2" borderId="0" xfId="0" applyNumberFormat="1" applyFont="1" applyFill="1" applyAlignment="1">
      <alignment/>
    </xf>
    <xf numFmtId="0" fontId="23" fillId="2" borderId="0" xfId="0" applyNumberFormat="1" applyFont="1" applyFill="1" applyAlignment="1">
      <alignment horizontal="right"/>
    </xf>
    <xf numFmtId="0" fontId="7" fillId="2" borderId="0" xfId="0" applyNumberFormat="1" applyFont="1" applyFill="1" applyAlignment="1" applyProtection="1">
      <alignment horizontal="left"/>
      <protection locked="0"/>
    </xf>
    <xf numFmtId="0" fontId="7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0" fontId="25" fillId="2" borderId="0" xfId="0" applyNumberFormat="1" applyFont="1" applyFill="1" applyAlignment="1">
      <alignment/>
    </xf>
    <xf numFmtId="0" fontId="25" fillId="2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2225"/>
          <c:w val="0.961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'calc.'!$H$7</c:f>
              <c:strCache>
                <c:ptCount val="1"/>
                <c:pt idx="0">
                  <c:v>Abs(Z)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10.097442833395865</c:v>
                </c:pt>
                <c:pt idx="1">
                  <c:v>10.097711087603988</c:v>
                </c:pt>
                <c:pt idx="2">
                  <c:v>10.097979341812112</c:v>
                </c:pt>
                <c:pt idx="3">
                  <c:v>10.098247596020233</c:v>
                </c:pt>
                <c:pt idx="4">
                  <c:v>10.098515850228356</c:v>
                </c:pt>
                <c:pt idx="5">
                  <c:v>10.09878410443648</c:v>
                </c:pt>
                <c:pt idx="6">
                  <c:v>10.0990523586446</c:v>
                </c:pt>
                <c:pt idx="7">
                  <c:v>10.099320612852724</c:v>
                </c:pt>
                <c:pt idx="8">
                  <c:v>10.099588867060847</c:v>
                </c:pt>
                <c:pt idx="9">
                  <c:v>10.099857121268968</c:v>
                </c:pt>
                <c:pt idx="10">
                  <c:v>10.100125375477091</c:v>
                </c:pt>
                <c:pt idx="11">
                  <c:v>10.100393629685215</c:v>
                </c:pt>
                <c:pt idx="12">
                  <c:v>10.100661883893336</c:v>
                </c:pt>
                <c:pt idx="13">
                  <c:v>10.10093013810146</c:v>
                </c:pt>
                <c:pt idx="14">
                  <c:v>10.101198392309582</c:v>
                </c:pt>
                <c:pt idx="15">
                  <c:v>10.101466646517704</c:v>
                </c:pt>
                <c:pt idx="16">
                  <c:v>10.101734900725827</c:v>
                </c:pt>
                <c:pt idx="17">
                  <c:v>10.10200315493395</c:v>
                </c:pt>
                <c:pt idx="18">
                  <c:v>10.102271409142073</c:v>
                </c:pt>
                <c:pt idx="19">
                  <c:v>10.102539663350194</c:v>
                </c:pt>
                <c:pt idx="20">
                  <c:v>10.102807917558318</c:v>
                </c:pt>
                <c:pt idx="21">
                  <c:v>10.10307617176644</c:v>
                </c:pt>
                <c:pt idx="22">
                  <c:v>10.103344425974562</c:v>
                </c:pt>
                <c:pt idx="23">
                  <c:v>10.103612680182685</c:v>
                </c:pt>
                <c:pt idx="24">
                  <c:v>10.103880934390808</c:v>
                </c:pt>
                <c:pt idx="25">
                  <c:v>10.10414918859893</c:v>
                </c:pt>
                <c:pt idx="26">
                  <c:v>10.104417442807053</c:v>
                </c:pt>
                <c:pt idx="27">
                  <c:v>10.104685697015176</c:v>
                </c:pt>
                <c:pt idx="28">
                  <c:v>10.104953951223298</c:v>
                </c:pt>
                <c:pt idx="29">
                  <c:v>10.10522220543142</c:v>
                </c:pt>
                <c:pt idx="30">
                  <c:v>10.105490459639544</c:v>
                </c:pt>
                <c:pt idx="31">
                  <c:v>10.105758713847665</c:v>
                </c:pt>
                <c:pt idx="32">
                  <c:v>10.106026968055788</c:v>
                </c:pt>
                <c:pt idx="33">
                  <c:v>10.106295222263912</c:v>
                </c:pt>
                <c:pt idx="34">
                  <c:v>10.106563476472033</c:v>
                </c:pt>
                <c:pt idx="35">
                  <c:v>10.106831730680156</c:v>
                </c:pt>
                <c:pt idx="36">
                  <c:v>10.10709998488828</c:v>
                </c:pt>
                <c:pt idx="37">
                  <c:v>10.1073682390964</c:v>
                </c:pt>
                <c:pt idx="38">
                  <c:v>10.107636493304524</c:v>
                </c:pt>
                <c:pt idx="39">
                  <c:v>10.107904747512647</c:v>
                </c:pt>
                <c:pt idx="40">
                  <c:v>10.108173001720768</c:v>
                </c:pt>
                <c:pt idx="41">
                  <c:v>10.108441255928891</c:v>
                </c:pt>
                <c:pt idx="42">
                  <c:v>10.108709510137015</c:v>
                </c:pt>
                <c:pt idx="43">
                  <c:v>10.108977764345136</c:v>
                </c:pt>
                <c:pt idx="44">
                  <c:v>10.109246018553259</c:v>
                </c:pt>
                <c:pt idx="45">
                  <c:v>10.109514272761382</c:v>
                </c:pt>
                <c:pt idx="46">
                  <c:v>10.109782526969504</c:v>
                </c:pt>
                <c:pt idx="47">
                  <c:v>10.110050781177627</c:v>
                </c:pt>
                <c:pt idx="48">
                  <c:v>10.11031903538575</c:v>
                </c:pt>
                <c:pt idx="49">
                  <c:v>10.110587289593871</c:v>
                </c:pt>
                <c:pt idx="50">
                  <c:v>10.110855543801994</c:v>
                </c:pt>
                <c:pt idx="51">
                  <c:v>10.111123798010118</c:v>
                </c:pt>
                <c:pt idx="52">
                  <c:v>10.111392052218239</c:v>
                </c:pt>
                <c:pt idx="53">
                  <c:v>10.111660306426362</c:v>
                </c:pt>
                <c:pt idx="54">
                  <c:v>10.111928560634485</c:v>
                </c:pt>
                <c:pt idx="55">
                  <c:v>10.112196814842607</c:v>
                </c:pt>
                <c:pt idx="56">
                  <c:v>10.11246506905073</c:v>
                </c:pt>
                <c:pt idx="57">
                  <c:v>10.112733323258853</c:v>
                </c:pt>
                <c:pt idx="58">
                  <c:v>10.113001577466974</c:v>
                </c:pt>
                <c:pt idx="59">
                  <c:v>10.113269831675098</c:v>
                </c:pt>
                <c:pt idx="60">
                  <c:v>10.11353808588322</c:v>
                </c:pt>
                <c:pt idx="61">
                  <c:v>10.113806340091342</c:v>
                </c:pt>
                <c:pt idx="62">
                  <c:v>10.114074594299465</c:v>
                </c:pt>
                <c:pt idx="63">
                  <c:v>10.114342848507588</c:v>
                </c:pt>
                <c:pt idx="64">
                  <c:v>10.11461110271571</c:v>
                </c:pt>
                <c:pt idx="65">
                  <c:v>10.114879356923833</c:v>
                </c:pt>
                <c:pt idx="66">
                  <c:v>10.115147611131956</c:v>
                </c:pt>
                <c:pt idx="67">
                  <c:v>10.115415865340077</c:v>
                </c:pt>
                <c:pt idx="68">
                  <c:v>10.1156841195482</c:v>
                </c:pt>
                <c:pt idx="69">
                  <c:v>10.115952373756324</c:v>
                </c:pt>
                <c:pt idx="70">
                  <c:v>10.116220627964445</c:v>
                </c:pt>
                <c:pt idx="71">
                  <c:v>10.116488882172568</c:v>
                </c:pt>
                <c:pt idx="72">
                  <c:v>10.116757136380691</c:v>
                </c:pt>
                <c:pt idx="73">
                  <c:v>10.117025390588813</c:v>
                </c:pt>
                <c:pt idx="74">
                  <c:v>10.117293644796936</c:v>
                </c:pt>
                <c:pt idx="75">
                  <c:v>10.117561899005059</c:v>
                </c:pt>
                <c:pt idx="76">
                  <c:v>10.11783015321318</c:v>
                </c:pt>
                <c:pt idx="77">
                  <c:v>10.118098407421304</c:v>
                </c:pt>
                <c:pt idx="78">
                  <c:v>10.118366661629427</c:v>
                </c:pt>
                <c:pt idx="79">
                  <c:v>10.11863491583755</c:v>
                </c:pt>
                <c:pt idx="80">
                  <c:v>10.118903170045671</c:v>
                </c:pt>
                <c:pt idx="81">
                  <c:v>10.119171424253794</c:v>
                </c:pt>
                <c:pt idx="82">
                  <c:v>10.119439678461918</c:v>
                </c:pt>
                <c:pt idx="83">
                  <c:v>10.119707932670039</c:v>
                </c:pt>
                <c:pt idx="84">
                  <c:v>10.119976186878162</c:v>
                </c:pt>
                <c:pt idx="85">
                  <c:v>10.120244441086285</c:v>
                </c:pt>
                <c:pt idx="86">
                  <c:v>10.120512695294407</c:v>
                </c:pt>
                <c:pt idx="87">
                  <c:v>10.12078094950253</c:v>
                </c:pt>
                <c:pt idx="88">
                  <c:v>10.121049203710653</c:v>
                </c:pt>
                <c:pt idx="89">
                  <c:v>10.121317457918774</c:v>
                </c:pt>
                <c:pt idx="90">
                  <c:v>10.121585712126898</c:v>
                </c:pt>
                <c:pt idx="91">
                  <c:v>10.12185396633502</c:v>
                </c:pt>
                <c:pt idx="92">
                  <c:v>10.122122220543142</c:v>
                </c:pt>
                <c:pt idx="93">
                  <c:v>10.122390474751265</c:v>
                </c:pt>
                <c:pt idx="94">
                  <c:v>10.122658728959388</c:v>
                </c:pt>
                <c:pt idx="95">
                  <c:v>10.12292698316751</c:v>
                </c:pt>
                <c:pt idx="96">
                  <c:v>10.123195237375633</c:v>
                </c:pt>
                <c:pt idx="97">
                  <c:v>10.123463491583756</c:v>
                </c:pt>
                <c:pt idx="98">
                  <c:v>10.123731745791877</c:v>
                </c:pt>
                <c:pt idx="99">
                  <c:v>10.124</c:v>
                </c:pt>
                <c:pt idx="100">
                  <c:v>10.124268254208124</c:v>
                </c:pt>
                <c:pt idx="101">
                  <c:v>10.124536508416245</c:v>
                </c:pt>
                <c:pt idx="102">
                  <c:v>10.124804762624368</c:v>
                </c:pt>
                <c:pt idx="103">
                  <c:v>10.125073016832491</c:v>
                </c:pt>
                <c:pt idx="104">
                  <c:v>10.125341271040613</c:v>
                </c:pt>
                <c:pt idx="105">
                  <c:v>10.125609525248736</c:v>
                </c:pt>
                <c:pt idx="106">
                  <c:v>10.125877779456859</c:v>
                </c:pt>
                <c:pt idx="107">
                  <c:v>10.12614603366498</c:v>
                </c:pt>
                <c:pt idx="108">
                  <c:v>10.126414287873104</c:v>
                </c:pt>
                <c:pt idx="109">
                  <c:v>10.126682542081227</c:v>
                </c:pt>
                <c:pt idx="110">
                  <c:v>10.126950796289348</c:v>
                </c:pt>
                <c:pt idx="111">
                  <c:v>10.127219050497471</c:v>
                </c:pt>
                <c:pt idx="112">
                  <c:v>10.127487304705594</c:v>
                </c:pt>
                <c:pt idx="113">
                  <c:v>10.127755558913716</c:v>
                </c:pt>
                <c:pt idx="114">
                  <c:v>10.128023813121839</c:v>
                </c:pt>
                <c:pt idx="115">
                  <c:v>10.128292067329962</c:v>
                </c:pt>
                <c:pt idx="116">
                  <c:v>10.128560321538083</c:v>
                </c:pt>
                <c:pt idx="117">
                  <c:v>10.128828575746207</c:v>
                </c:pt>
                <c:pt idx="118">
                  <c:v>10.12909682995433</c:v>
                </c:pt>
                <c:pt idx="119">
                  <c:v>10.129365084162451</c:v>
                </c:pt>
                <c:pt idx="120">
                  <c:v>10.129633338370574</c:v>
                </c:pt>
                <c:pt idx="121">
                  <c:v>10.129901592578697</c:v>
                </c:pt>
                <c:pt idx="122">
                  <c:v>10.130169846786819</c:v>
                </c:pt>
                <c:pt idx="123">
                  <c:v>10.130438100994942</c:v>
                </c:pt>
                <c:pt idx="124">
                  <c:v>10.130706355203065</c:v>
                </c:pt>
                <c:pt idx="125">
                  <c:v>10.130974609411187</c:v>
                </c:pt>
                <c:pt idx="126">
                  <c:v>10.13124286361931</c:v>
                </c:pt>
                <c:pt idx="127">
                  <c:v>10.131511117827433</c:v>
                </c:pt>
                <c:pt idx="128">
                  <c:v>10.131779372035554</c:v>
                </c:pt>
                <c:pt idx="129">
                  <c:v>10.132047626243677</c:v>
                </c:pt>
                <c:pt idx="130">
                  <c:v>10.1323158804518</c:v>
                </c:pt>
                <c:pt idx="131">
                  <c:v>10.132584134659922</c:v>
                </c:pt>
                <c:pt idx="132">
                  <c:v>10.132852388868045</c:v>
                </c:pt>
                <c:pt idx="133">
                  <c:v>10.133120643076168</c:v>
                </c:pt>
                <c:pt idx="134">
                  <c:v>10.13338889728429</c:v>
                </c:pt>
                <c:pt idx="135">
                  <c:v>10.133657151492413</c:v>
                </c:pt>
                <c:pt idx="136">
                  <c:v>10.133925405700536</c:v>
                </c:pt>
                <c:pt idx="137">
                  <c:v>10.134193659908659</c:v>
                </c:pt>
                <c:pt idx="138">
                  <c:v>10.13446191411678</c:v>
                </c:pt>
                <c:pt idx="139">
                  <c:v>10.134730168324904</c:v>
                </c:pt>
                <c:pt idx="140">
                  <c:v>10.134998422533027</c:v>
                </c:pt>
                <c:pt idx="141">
                  <c:v>10.135266676741148</c:v>
                </c:pt>
                <c:pt idx="142">
                  <c:v>10.135534930949271</c:v>
                </c:pt>
                <c:pt idx="143">
                  <c:v>10.135803185157394</c:v>
                </c:pt>
                <c:pt idx="144">
                  <c:v>10.136071439365516</c:v>
                </c:pt>
                <c:pt idx="145">
                  <c:v>10.136339693573639</c:v>
                </c:pt>
                <c:pt idx="146">
                  <c:v>10.136607947781762</c:v>
                </c:pt>
                <c:pt idx="147">
                  <c:v>10.136876201989883</c:v>
                </c:pt>
                <c:pt idx="148">
                  <c:v>10.137144456198007</c:v>
                </c:pt>
                <c:pt idx="149">
                  <c:v>10.13741271040613</c:v>
                </c:pt>
                <c:pt idx="150">
                  <c:v>10.137680964614251</c:v>
                </c:pt>
                <c:pt idx="151">
                  <c:v>10.137949218822374</c:v>
                </c:pt>
                <c:pt idx="152">
                  <c:v>10.138217473030497</c:v>
                </c:pt>
                <c:pt idx="153">
                  <c:v>10.138485727238619</c:v>
                </c:pt>
                <c:pt idx="154">
                  <c:v>10.138753981446742</c:v>
                </c:pt>
                <c:pt idx="155">
                  <c:v>10.139022235654865</c:v>
                </c:pt>
                <c:pt idx="156">
                  <c:v>10.139290489862987</c:v>
                </c:pt>
                <c:pt idx="157">
                  <c:v>10.13955874407111</c:v>
                </c:pt>
                <c:pt idx="158">
                  <c:v>10.139826998279233</c:v>
                </c:pt>
                <c:pt idx="159">
                  <c:v>10.140095252487354</c:v>
                </c:pt>
                <c:pt idx="160">
                  <c:v>10.140363506695477</c:v>
                </c:pt>
                <c:pt idx="161">
                  <c:v>10.1406317609036</c:v>
                </c:pt>
                <c:pt idx="162">
                  <c:v>10.140900015111722</c:v>
                </c:pt>
                <c:pt idx="163">
                  <c:v>10.141168269319845</c:v>
                </c:pt>
                <c:pt idx="164">
                  <c:v>10.141436523527968</c:v>
                </c:pt>
                <c:pt idx="165">
                  <c:v>10.14170477773609</c:v>
                </c:pt>
                <c:pt idx="166">
                  <c:v>10.141973031944213</c:v>
                </c:pt>
                <c:pt idx="167">
                  <c:v>10.142241286152336</c:v>
                </c:pt>
                <c:pt idx="168">
                  <c:v>10.142509540360457</c:v>
                </c:pt>
                <c:pt idx="169">
                  <c:v>10.14277779456858</c:v>
                </c:pt>
                <c:pt idx="170">
                  <c:v>10.143046048776704</c:v>
                </c:pt>
                <c:pt idx="171">
                  <c:v>10.143314302984825</c:v>
                </c:pt>
                <c:pt idx="172">
                  <c:v>10.143582557192948</c:v>
                </c:pt>
                <c:pt idx="173">
                  <c:v>10.143850811401071</c:v>
                </c:pt>
                <c:pt idx="174">
                  <c:v>10.144119065609193</c:v>
                </c:pt>
                <c:pt idx="175">
                  <c:v>10.144387319817316</c:v>
                </c:pt>
                <c:pt idx="176">
                  <c:v>10.144655574025439</c:v>
                </c:pt>
                <c:pt idx="177">
                  <c:v>10.14492382823356</c:v>
                </c:pt>
                <c:pt idx="178">
                  <c:v>10.145192082441683</c:v>
                </c:pt>
                <c:pt idx="179">
                  <c:v>10.145460336649807</c:v>
                </c:pt>
                <c:pt idx="180">
                  <c:v>10.145728590857928</c:v>
                </c:pt>
                <c:pt idx="181">
                  <c:v>10.145996845066051</c:v>
                </c:pt>
                <c:pt idx="182">
                  <c:v>10.146265099274174</c:v>
                </c:pt>
                <c:pt idx="183">
                  <c:v>10.146533353482296</c:v>
                </c:pt>
                <c:pt idx="184">
                  <c:v>10.146801607690419</c:v>
                </c:pt>
                <c:pt idx="185">
                  <c:v>10.147069861898542</c:v>
                </c:pt>
                <c:pt idx="186">
                  <c:v>10.147338116106663</c:v>
                </c:pt>
                <c:pt idx="187">
                  <c:v>10.147606370314787</c:v>
                </c:pt>
                <c:pt idx="188">
                  <c:v>10.14787462452291</c:v>
                </c:pt>
                <c:pt idx="189">
                  <c:v>10.148142878731031</c:v>
                </c:pt>
                <c:pt idx="190">
                  <c:v>10.148411132939154</c:v>
                </c:pt>
                <c:pt idx="191">
                  <c:v>10.148679387147277</c:v>
                </c:pt>
                <c:pt idx="192">
                  <c:v>10.148947641355399</c:v>
                </c:pt>
                <c:pt idx="193">
                  <c:v>10.149215895563522</c:v>
                </c:pt>
                <c:pt idx="194">
                  <c:v>10.149484149771645</c:v>
                </c:pt>
                <c:pt idx="195">
                  <c:v>10.149752403979766</c:v>
                </c:pt>
                <c:pt idx="196">
                  <c:v>10.15002065818789</c:v>
                </c:pt>
                <c:pt idx="197">
                  <c:v>10.150288912396013</c:v>
                </c:pt>
                <c:pt idx="198">
                  <c:v>10.150557166604134</c:v>
                </c:pt>
              </c:numCache>
            </c:numRef>
          </c:xVal>
          <c:yVal>
            <c:numRef>
              <c:f>'calc.'!$H$8:$H$206</c:f>
              <c:numCache>
                <c:ptCount val="199"/>
                <c:pt idx="0">
                  <c:v>20.35039449747473</c:v>
                </c:pt>
                <c:pt idx="1">
                  <c:v>20.40599336378331</c:v>
                </c:pt>
                <c:pt idx="2">
                  <c:v>20.462702896779682</c:v>
                </c:pt>
                <c:pt idx="3">
                  <c:v>20.520556706966495</c:v>
                </c:pt>
                <c:pt idx="4">
                  <c:v>20.57958976466998</c:v>
                </c:pt>
                <c:pt idx="5">
                  <c:v>20.63983846897779</c:v>
                </c:pt>
                <c:pt idx="6">
                  <c:v>20.70134072088453</c:v>
                </c:pt>
                <c:pt idx="7">
                  <c:v>20.764136000938382</c:v>
                </c:pt>
                <c:pt idx="8">
                  <c:v>20.82826545171052</c:v>
                </c:pt>
                <c:pt idx="9">
                  <c:v>20.89377196544282</c:v>
                </c:pt>
                <c:pt idx="10">
                  <c:v>20.960700277253473</c:v>
                </c:pt>
                <c:pt idx="11">
                  <c:v>21.02909706430311</c:v>
                </c:pt>
                <c:pt idx="12">
                  <c:v>21.099011051378824</c:v>
                </c:pt>
                <c:pt idx="13">
                  <c:v>21.170493123373465</c:v>
                </c:pt>
                <c:pt idx="14">
                  <c:v>21.243596445184735</c:v>
                </c:pt>
                <c:pt idx="15">
                  <c:v>21.318376589607883</c:v>
                </c:pt>
                <c:pt idx="16">
                  <c:v>21.39489167384875</c:v>
                </c:pt>
                <c:pt idx="17">
                  <c:v>21.47320250532022</c:v>
                </c:pt>
                <c:pt idx="18">
                  <c:v>21.553372737474326</c:v>
                </c:pt>
                <c:pt idx="19">
                  <c:v>21.635469036462812</c:v>
                </c:pt>
                <c:pt idx="20">
                  <c:v>21.719561259513604</c:v>
                </c:pt>
                <c:pt idx="21">
                  <c:v>21.805722645967226</c:v>
                </c:pt>
                <c:pt idx="22">
                  <c:v>21.89403002203991</c:v>
                </c:pt>
                <c:pt idx="23">
                  <c:v>21.984564020441947</c:v>
                </c:pt>
                <c:pt idx="24">
                  <c:v>22.077409316118434</c:v>
                </c:pt>
                <c:pt idx="25">
                  <c:v>22.172654879478678</c:v>
                </c:pt>
                <c:pt idx="26">
                  <c:v>22.270394248636737</c:v>
                </c:pt>
                <c:pt idx="27">
                  <c:v>22.370725822301733</c:v>
                </c:pt>
                <c:pt idx="28">
                  <c:v>22.473753175154624</c:v>
                </c:pt>
                <c:pt idx="29">
                  <c:v>22.579585397710257</c:v>
                </c:pt>
                <c:pt idx="30">
                  <c:v>22.688337462857746</c:v>
                </c:pt>
                <c:pt idx="31">
                  <c:v>22.800130621525522</c:v>
                </c:pt>
                <c:pt idx="32">
                  <c:v>22.915092830144577</c:v>
                </c:pt>
                <c:pt idx="33">
                  <c:v>23.03335921285652</c:v>
                </c:pt>
                <c:pt idx="34">
                  <c:v>23.155072561747236</c:v>
                </c:pt>
                <c:pt idx="35">
                  <c:v>23.280383878722297</c:v>
                </c:pt>
                <c:pt idx="36">
                  <c:v>23.409452963005513</c:v>
                </c:pt>
                <c:pt idx="37">
                  <c:v>23.54244904871392</c:v>
                </c:pt>
                <c:pt idx="38">
                  <c:v>23.679551497411655</c:v>
                </c:pt>
                <c:pt idx="39">
                  <c:v>23.82095055109519</c:v>
                </c:pt>
                <c:pt idx="40">
                  <c:v>23.966848151667485</c:v>
                </c:pt>
                <c:pt idx="41">
                  <c:v>24.11745883364721</c:v>
                </c:pt>
                <c:pt idx="42">
                  <c:v>24.273010697576158</c:v>
                </c:pt>
                <c:pt idx="43">
                  <c:v>24.433746472488323</c:v>
                </c:pt>
                <c:pt idx="44">
                  <c:v>24.599924676719677</c:v>
                </c:pt>
                <c:pt idx="45">
                  <c:v>24.77182088739592</c:v>
                </c:pt>
                <c:pt idx="46">
                  <c:v>24.94972913016884</c:v>
                </c:pt>
                <c:pt idx="47">
                  <c:v>25.133963402065397</c:v>
                </c:pt>
                <c:pt idx="48">
                  <c:v>25.324859341807674</c:v>
                </c:pt>
                <c:pt idx="49">
                  <c:v>25.522776063666136</c:v>
                </c:pt>
                <c:pt idx="50">
                  <c:v>25.728098172718745</c:v>
                </c:pt>
                <c:pt idx="51">
                  <c:v>25.94123798148246</c:v>
                </c:pt>
                <c:pt idx="52">
                  <c:v>26.16263795016894</c:v>
                </c:pt>
                <c:pt idx="53">
                  <c:v>26.392773375348877</c:v>
                </c:pt>
                <c:pt idx="54">
                  <c:v>26.63215535455794</c:v>
                </c:pt>
                <c:pt idx="55">
                  <c:v>26.881334057449553</c:v>
                </c:pt>
                <c:pt idx="56">
                  <c:v>27.14090233733436</c:v>
                </c:pt>
                <c:pt idx="57">
                  <c:v>27.411499720393426</c:v>
                </c:pt>
                <c:pt idx="58">
                  <c:v>27.693816813560304</c:v>
                </c:pt>
                <c:pt idx="59">
                  <c:v>27.988600175667045</c:v>
                </c:pt>
                <c:pt idx="60">
                  <c:v>28.296657700084626</c:v>
                </c:pt>
                <c:pt idx="61">
                  <c:v>28.618864560327708</c:v>
                </c:pt>
                <c:pt idx="62">
                  <c:v>28.956169772655993</c:v>
                </c:pt>
                <c:pt idx="63">
                  <c:v>29.30960343095111</c:v>
                </c:pt>
                <c:pt idx="64">
                  <c:v>29.680284668521434</c:v>
                </c:pt>
                <c:pt idx="65">
                  <c:v>30.069430397496173</c:v>
                </c:pt>
                <c:pt idx="66">
                  <c:v>30.478364867761112</c:v>
                </c:pt>
                <c:pt idx="67">
                  <c:v>30.908530071498493</c:v>
                </c:pt>
                <c:pt idx="68">
                  <c:v>31.361496992779912</c:v>
                </c:pt>
                <c:pt idx="69">
                  <c:v>31.838977659650755</c:v>
                </c:pt>
                <c:pt idx="70">
                  <c:v>32.342837891750115</c:v>
                </c:pt>
                <c:pt idx="71">
                  <c:v>32.87511053980611</c:v>
                </c:pt>
                <c:pt idx="72">
                  <c:v>33.438008870105435</c:v>
                </c:pt>
                <c:pt idx="73">
                  <c:v>34.033939537833476</c:v>
                </c:pt>
                <c:pt idx="74">
                  <c:v>34.665514288724616</c:v>
                </c:pt>
                <c:pt idx="75">
                  <c:v>35.33555908923796</c:v>
                </c:pt>
                <c:pt idx="76">
                  <c:v>36.04711875452142</c:v>
                </c:pt>
                <c:pt idx="77">
                  <c:v>36.80345424083737</c:v>
                </c:pt>
                <c:pt idx="78">
                  <c:v>37.60802848412614</c:v>
                </c:pt>
                <c:pt idx="79">
                  <c:v>38.464474847001085</c:v>
                </c:pt>
                <c:pt idx="80">
                  <c:v>39.376539676668706</c:v>
                </c:pt>
                <c:pt idx="81">
                  <c:v>40.34798690880112</c:v>
                </c:pt>
                <c:pt idx="82">
                  <c:v>41.38244774332422</c:v>
                </c:pt>
                <c:pt idx="83">
                  <c:v>42.48319179201086</c:v>
                </c:pt>
                <c:pt idx="84">
                  <c:v>43.652787406675465</c:v>
                </c:pt>
                <c:pt idx="85">
                  <c:v>44.89260801180879</c:v>
                </c:pt>
                <c:pt idx="86">
                  <c:v>46.20212867238533</c:v>
                </c:pt>
                <c:pt idx="87">
                  <c:v>47.57794472061505</c:v>
                </c:pt>
                <c:pt idx="88">
                  <c:v>49.012436763454474</c:v>
                </c:pt>
                <c:pt idx="89">
                  <c:v>50.49201363213456</c:v>
                </c:pt>
                <c:pt idx="90">
                  <c:v>51.99490485687024</c:v>
                </c:pt>
                <c:pt idx="91">
                  <c:v>53.488576024796515</c:v>
                </c:pt>
                <c:pt idx="92">
                  <c:v>54.92704218889825</c:v>
                </c:pt>
                <c:pt idx="93">
                  <c:v>56.248689033524236</c:v>
                </c:pt>
                <c:pt idx="94">
                  <c:v>57.375663731243705</c:v>
                </c:pt>
                <c:pt idx="95">
                  <c:v>58.21632713795976</c:v>
                </c:pt>
                <c:pt idx="96">
                  <c:v>58.672320405469186</c:v>
                </c:pt>
                <c:pt idx="97">
                  <c:v>58.65097970063137</c:v>
                </c:pt>
                <c:pt idx="98">
                  <c:v>58.08179854939971</c:v>
                </c:pt>
                <c:pt idx="99">
                  <c:v>56.9328793741704</c:v>
                </c:pt>
                <c:pt idx="100">
                  <c:v>55.2214992708617</c:v>
                </c:pt>
                <c:pt idx="101">
                  <c:v>53.01397819034616</c:v>
                </c:pt>
                <c:pt idx="102">
                  <c:v>50.4142013664105</c:v>
                </c:pt>
                <c:pt idx="103">
                  <c:v>47.54499414855663</c:v>
                </c:pt>
                <c:pt idx="104">
                  <c:v>44.52889423410746</c:v>
                </c:pt>
                <c:pt idx="105">
                  <c:v>41.47364081049444</c:v>
                </c:pt>
                <c:pt idx="106">
                  <c:v>38.464499016409974</c:v>
                </c:pt>
                <c:pt idx="107">
                  <c:v>35.56266979933598</c:v>
                </c:pt>
                <c:pt idx="108">
                  <c:v>32.8076690177333</c:v>
                </c:pt>
                <c:pt idx="109">
                  <c:v>30.221535287674506</c:v>
                </c:pt>
                <c:pt idx="110">
                  <c:v>27.813347694420262</c:v>
                </c:pt>
                <c:pt idx="111">
                  <c:v>25.583232155665858</c:v>
                </c:pt>
                <c:pt idx="112">
                  <c:v>23.52555035661105</c:v>
                </c:pt>
                <c:pt idx="113">
                  <c:v>21.631261295812223</c:v>
                </c:pt>
                <c:pt idx="114">
                  <c:v>19.889577810020647</c:v>
                </c:pt>
                <c:pt idx="115">
                  <c:v>18.289076316200333</c:v>
                </c:pt>
                <c:pt idx="116">
                  <c:v>16.818407437783566</c:v>
                </c:pt>
                <c:pt idx="117">
                  <c:v>15.466727800850764</c:v>
                </c:pt>
                <c:pt idx="118">
                  <c:v>14.223943869401197</c:v>
                </c:pt>
                <c:pt idx="119">
                  <c:v>13.080833265534842</c:v>
                </c:pt>
                <c:pt idx="120">
                  <c:v>12.02908916550991</c:v>
                </c:pt>
                <c:pt idx="121">
                  <c:v>11.061318718454357</c:v>
                </c:pt>
                <c:pt idx="122">
                  <c:v>10.171015992139523</c:v>
                </c:pt>
                <c:pt idx="123">
                  <c:v>9.352522620612579</c:v>
                </c:pt>
                <c:pt idx="124">
                  <c:v>8.600984156010623</c:v>
                </c:pt>
                <c:pt idx="125">
                  <c:v>7.912306327871019</c:v>
                </c:pt>
                <c:pt idx="126">
                  <c:v>7.2831123615142275</c:v>
                </c:pt>
                <c:pt idx="127">
                  <c:v>6.710699703394875</c:v>
                </c:pt>
                <c:pt idx="128">
                  <c:v>6.192991591085228</c:v>
                </c:pt>
                <c:pt idx="129">
                  <c:v>5.728475766071696</c:v>
                </c:pt>
                <c:pt idx="130">
                  <c:v>5.316119579010615</c:v>
                </c:pt>
                <c:pt idx="131">
                  <c:v>4.955248868204996</c:v>
                </c:pt>
                <c:pt idx="132">
                  <c:v>4.645379431436896</c:v>
                </c:pt>
                <c:pt idx="133">
                  <c:v>4.3859975681732735</c:v>
                </c:pt>
                <c:pt idx="134">
                  <c:v>4.176302172654609</c:v>
                </c:pt>
                <c:pt idx="135">
                  <c:v>4.014943400695145</c:v>
                </c:pt>
                <c:pt idx="136">
                  <c:v>3.8998132579801377</c:v>
                </c:pt>
                <c:pt idx="137">
                  <c:v>3.8279474284564925</c:v>
                </c:pt>
                <c:pt idx="138">
                  <c:v>3.795575053272665</c:v>
                </c:pt>
                <c:pt idx="139">
                  <c:v>3.798309268561183</c:v>
                </c:pt>
                <c:pt idx="140">
                  <c:v>3.831427710220667</c:v>
                </c:pt>
                <c:pt idx="141">
                  <c:v>3.89017171510932</c:v>
                </c:pt>
                <c:pt idx="142">
                  <c:v>3.970002365496295</c:v>
                </c:pt>
                <c:pt idx="143">
                  <c:v>4.066779390150169</c:v>
                </c:pt>
                <c:pt idx="144">
                  <c:v>4.176857876512985</c:v>
                </c:pt>
                <c:pt idx="145">
                  <c:v>4.297116685669345</c:v>
                </c:pt>
                <c:pt idx="146">
                  <c:v>4.424939588622541</c:v>
                </c:pt>
                <c:pt idx="147">
                  <c:v>4.558169089133418</c:v>
                </c:pt>
                <c:pt idx="148">
                  <c:v>4.69504818529255</c:v>
                </c:pt>
                <c:pt idx="149">
                  <c:v>4.83416007935101</c:v>
                </c:pt>
                <c:pt idx="150">
                  <c:v>4.974371543472261</c:v>
                </c:pt>
                <c:pt idx="151">
                  <c:v>5.114782648092348</c:v>
                </c:pt>
                <c:pt idx="152">
                  <c:v>5.254683698172013</c:v>
                </c:pt>
                <c:pt idx="153">
                  <c:v>5.393519188428388</c:v>
                </c:pt>
                <c:pt idx="154">
                  <c:v>5.53085808976662</c:v>
                </c:pt>
                <c:pt idx="155">
                  <c:v>5.666369597496664</c:v>
                </c:pt>
                <c:pt idx="156">
                  <c:v>5.799803462393953</c:v>
                </c:pt>
                <c:pt idx="157">
                  <c:v>5.930974099352811</c:v>
                </c:pt>
                <c:pt idx="158">
                  <c:v>6.059747774527</c:v>
                </c:pt>
                <c:pt idx="159">
                  <c:v>6.186032283234813</c:v>
                </c:pt>
                <c:pt idx="160">
                  <c:v>6.309768634479766</c:v>
                </c:pt>
                <c:pt idx="161">
                  <c:v>6.430924348365927</c:v>
                </c:pt>
                <c:pt idx="162">
                  <c:v>6.549488048855477</c:v>
                </c:pt>
                <c:pt idx="163">
                  <c:v>6.665465097015078</c:v>
                </c:pt>
                <c:pt idx="164">
                  <c:v>6.778874060726811</c:v>
                </c:pt>
                <c:pt idx="165">
                  <c:v>6.889743857794958</c:v>
                </c:pt>
                <c:pt idx="166">
                  <c:v>6.998111442034599</c:v>
                </c:pt>
                <c:pt idx="167">
                  <c:v>7.104019928019712</c:v>
                </c:pt>
                <c:pt idx="168">
                  <c:v>7.207517070881186</c:v>
                </c:pt>
                <c:pt idx="169">
                  <c:v>7.308654034076046</c:v>
                </c:pt>
                <c:pt idx="170">
                  <c:v>7.407484391133229</c:v>
                </c:pt>
                <c:pt idx="171">
                  <c:v>7.50406331789411</c:v>
                </c:pt>
                <c:pt idx="172">
                  <c:v>7.598446940094421</c:v>
                </c:pt>
                <c:pt idx="173">
                  <c:v>7.69069180780698</c:v>
                </c:pt>
                <c:pt idx="174">
                  <c:v>7.780854473662357</c:v>
                </c:pt>
                <c:pt idx="175">
                  <c:v>7.868991156027727</c:v>
                </c:pt>
                <c:pt idx="176">
                  <c:v>7.955157471812693</c:v>
                </c:pt>
                <c:pt idx="177">
                  <c:v>8.039408226378734</c:v>
                </c:pt>
                <c:pt idx="178">
                  <c:v>8.121797250287043</c:v>
                </c:pt>
                <c:pt idx="179">
                  <c:v>8.202377274456277</c:v>
                </c:pt>
                <c:pt idx="180">
                  <c:v>8.281199836823324</c:v>
                </c:pt>
                <c:pt idx="181">
                  <c:v>8.358315214798063</c:v>
                </c:pt>
                <c:pt idx="182">
                  <c:v>8.433772378812375</c:v>
                </c:pt>
                <c:pt idx="183">
                  <c:v>8.507618963090621</c:v>
                </c:pt>
                <c:pt idx="184">
                  <c:v>8.579901250432</c:v>
                </c:pt>
                <c:pt idx="185">
                  <c:v>8.650664168346035</c:v>
                </c:pt>
                <c:pt idx="186">
                  <c:v>8.719951294355175</c:v>
                </c:pt>
                <c:pt idx="187">
                  <c:v>8.787804868638375</c:v>
                </c:pt>
                <c:pt idx="188">
                  <c:v>8.85426581250815</c:v>
                </c:pt>
                <c:pt idx="189">
                  <c:v>8.919373751479009</c:v>
                </c:pt>
                <c:pt idx="190">
                  <c:v>8.983167041893324</c:v>
                </c:pt>
                <c:pt idx="191">
                  <c:v>9.045682800237701</c:v>
                </c:pt>
                <c:pt idx="192">
                  <c:v>9.10695693446449</c:v>
                </c:pt>
                <c:pt idx="193">
                  <c:v>9.1670241767192</c:v>
                </c:pt>
                <c:pt idx="194">
                  <c:v>9.225918116999225</c:v>
                </c:pt>
                <c:pt idx="195">
                  <c:v>9.283671237357677</c:v>
                </c:pt>
                <c:pt idx="196">
                  <c:v>9.34031494631967</c:v>
                </c:pt>
                <c:pt idx="197">
                  <c:v>9.395879613259616</c:v>
                </c:pt>
                <c:pt idx="198">
                  <c:v>9.450394602519438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'calc.'!$E$7</c:f>
              <c:strCache>
                <c:ptCount val="1"/>
                <c:pt idx="0">
                  <c:v>Re(Z)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10.097442833395865</c:v>
                </c:pt>
                <c:pt idx="1">
                  <c:v>10.097711087603988</c:v>
                </c:pt>
                <c:pt idx="2">
                  <c:v>10.097979341812112</c:v>
                </c:pt>
                <c:pt idx="3">
                  <c:v>10.098247596020233</c:v>
                </c:pt>
                <c:pt idx="4">
                  <c:v>10.098515850228356</c:v>
                </c:pt>
                <c:pt idx="5">
                  <c:v>10.09878410443648</c:v>
                </c:pt>
                <c:pt idx="6">
                  <c:v>10.0990523586446</c:v>
                </c:pt>
                <c:pt idx="7">
                  <c:v>10.099320612852724</c:v>
                </c:pt>
                <c:pt idx="8">
                  <c:v>10.099588867060847</c:v>
                </c:pt>
                <c:pt idx="9">
                  <c:v>10.099857121268968</c:v>
                </c:pt>
                <c:pt idx="10">
                  <c:v>10.100125375477091</c:v>
                </c:pt>
                <c:pt idx="11">
                  <c:v>10.100393629685215</c:v>
                </c:pt>
                <c:pt idx="12">
                  <c:v>10.100661883893336</c:v>
                </c:pt>
                <c:pt idx="13">
                  <c:v>10.10093013810146</c:v>
                </c:pt>
                <c:pt idx="14">
                  <c:v>10.101198392309582</c:v>
                </c:pt>
                <c:pt idx="15">
                  <c:v>10.101466646517704</c:v>
                </c:pt>
                <c:pt idx="16">
                  <c:v>10.101734900725827</c:v>
                </c:pt>
                <c:pt idx="17">
                  <c:v>10.10200315493395</c:v>
                </c:pt>
                <c:pt idx="18">
                  <c:v>10.102271409142073</c:v>
                </c:pt>
                <c:pt idx="19">
                  <c:v>10.102539663350194</c:v>
                </c:pt>
                <c:pt idx="20">
                  <c:v>10.102807917558318</c:v>
                </c:pt>
                <c:pt idx="21">
                  <c:v>10.10307617176644</c:v>
                </c:pt>
                <c:pt idx="22">
                  <c:v>10.103344425974562</c:v>
                </c:pt>
                <c:pt idx="23">
                  <c:v>10.103612680182685</c:v>
                </c:pt>
                <c:pt idx="24">
                  <c:v>10.103880934390808</c:v>
                </c:pt>
                <c:pt idx="25">
                  <c:v>10.10414918859893</c:v>
                </c:pt>
                <c:pt idx="26">
                  <c:v>10.104417442807053</c:v>
                </c:pt>
                <c:pt idx="27">
                  <c:v>10.104685697015176</c:v>
                </c:pt>
                <c:pt idx="28">
                  <c:v>10.104953951223298</c:v>
                </c:pt>
                <c:pt idx="29">
                  <c:v>10.10522220543142</c:v>
                </c:pt>
                <c:pt idx="30">
                  <c:v>10.105490459639544</c:v>
                </c:pt>
                <c:pt idx="31">
                  <c:v>10.105758713847665</c:v>
                </c:pt>
                <c:pt idx="32">
                  <c:v>10.106026968055788</c:v>
                </c:pt>
                <c:pt idx="33">
                  <c:v>10.106295222263912</c:v>
                </c:pt>
                <c:pt idx="34">
                  <c:v>10.106563476472033</c:v>
                </c:pt>
                <c:pt idx="35">
                  <c:v>10.106831730680156</c:v>
                </c:pt>
                <c:pt idx="36">
                  <c:v>10.10709998488828</c:v>
                </c:pt>
                <c:pt idx="37">
                  <c:v>10.1073682390964</c:v>
                </c:pt>
                <c:pt idx="38">
                  <c:v>10.107636493304524</c:v>
                </c:pt>
                <c:pt idx="39">
                  <c:v>10.107904747512647</c:v>
                </c:pt>
                <c:pt idx="40">
                  <c:v>10.108173001720768</c:v>
                </c:pt>
                <c:pt idx="41">
                  <c:v>10.108441255928891</c:v>
                </c:pt>
                <c:pt idx="42">
                  <c:v>10.108709510137015</c:v>
                </c:pt>
                <c:pt idx="43">
                  <c:v>10.108977764345136</c:v>
                </c:pt>
                <c:pt idx="44">
                  <c:v>10.109246018553259</c:v>
                </c:pt>
                <c:pt idx="45">
                  <c:v>10.109514272761382</c:v>
                </c:pt>
                <c:pt idx="46">
                  <c:v>10.109782526969504</c:v>
                </c:pt>
                <c:pt idx="47">
                  <c:v>10.110050781177627</c:v>
                </c:pt>
                <c:pt idx="48">
                  <c:v>10.11031903538575</c:v>
                </c:pt>
                <c:pt idx="49">
                  <c:v>10.110587289593871</c:v>
                </c:pt>
                <c:pt idx="50">
                  <c:v>10.110855543801994</c:v>
                </c:pt>
                <c:pt idx="51">
                  <c:v>10.111123798010118</c:v>
                </c:pt>
                <c:pt idx="52">
                  <c:v>10.111392052218239</c:v>
                </c:pt>
                <c:pt idx="53">
                  <c:v>10.111660306426362</c:v>
                </c:pt>
                <c:pt idx="54">
                  <c:v>10.111928560634485</c:v>
                </c:pt>
                <c:pt idx="55">
                  <c:v>10.112196814842607</c:v>
                </c:pt>
                <c:pt idx="56">
                  <c:v>10.11246506905073</c:v>
                </c:pt>
                <c:pt idx="57">
                  <c:v>10.112733323258853</c:v>
                </c:pt>
                <c:pt idx="58">
                  <c:v>10.113001577466974</c:v>
                </c:pt>
                <c:pt idx="59">
                  <c:v>10.113269831675098</c:v>
                </c:pt>
                <c:pt idx="60">
                  <c:v>10.11353808588322</c:v>
                </c:pt>
                <c:pt idx="61">
                  <c:v>10.113806340091342</c:v>
                </c:pt>
                <c:pt idx="62">
                  <c:v>10.114074594299465</c:v>
                </c:pt>
                <c:pt idx="63">
                  <c:v>10.114342848507588</c:v>
                </c:pt>
                <c:pt idx="64">
                  <c:v>10.11461110271571</c:v>
                </c:pt>
                <c:pt idx="65">
                  <c:v>10.114879356923833</c:v>
                </c:pt>
                <c:pt idx="66">
                  <c:v>10.115147611131956</c:v>
                </c:pt>
                <c:pt idx="67">
                  <c:v>10.115415865340077</c:v>
                </c:pt>
                <c:pt idx="68">
                  <c:v>10.1156841195482</c:v>
                </c:pt>
                <c:pt idx="69">
                  <c:v>10.115952373756324</c:v>
                </c:pt>
                <c:pt idx="70">
                  <c:v>10.116220627964445</c:v>
                </c:pt>
                <c:pt idx="71">
                  <c:v>10.116488882172568</c:v>
                </c:pt>
                <c:pt idx="72">
                  <c:v>10.116757136380691</c:v>
                </c:pt>
                <c:pt idx="73">
                  <c:v>10.117025390588813</c:v>
                </c:pt>
                <c:pt idx="74">
                  <c:v>10.117293644796936</c:v>
                </c:pt>
                <c:pt idx="75">
                  <c:v>10.117561899005059</c:v>
                </c:pt>
                <c:pt idx="76">
                  <c:v>10.11783015321318</c:v>
                </c:pt>
                <c:pt idx="77">
                  <c:v>10.118098407421304</c:v>
                </c:pt>
                <c:pt idx="78">
                  <c:v>10.118366661629427</c:v>
                </c:pt>
                <c:pt idx="79">
                  <c:v>10.11863491583755</c:v>
                </c:pt>
                <c:pt idx="80">
                  <c:v>10.118903170045671</c:v>
                </c:pt>
                <c:pt idx="81">
                  <c:v>10.119171424253794</c:v>
                </c:pt>
                <c:pt idx="82">
                  <c:v>10.119439678461918</c:v>
                </c:pt>
                <c:pt idx="83">
                  <c:v>10.119707932670039</c:v>
                </c:pt>
                <c:pt idx="84">
                  <c:v>10.119976186878162</c:v>
                </c:pt>
                <c:pt idx="85">
                  <c:v>10.120244441086285</c:v>
                </c:pt>
                <c:pt idx="86">
                  <c:v>10.120512695294407</c:v>
                </c:pt>
                <c:pt idx="87">
                  <c:v>10.12078094950253</c:v>
                </c:pt>
                <c:pt idx="88">
                  <c:v>10.121049203710653</c:v>
                </c:pt>
                <c:pt idx="89">
                  <c:v>10.121317457918774</c:v>
                </c:pt>
                <c:pt idx="90">
                  <c:v>10.121585712126898</c:v>
                </c:pt>
                <c:pt idx="91">
                  <c:v>10.12185396633502</c:v>
                </c:pt>
                <c:pt idx="92">
                  <c:v>10.122122220543142</c:v>
                </c:pt>
                <c:pt idx="93">
                  <c:v>10.122390474751265</c:v>
                </c:pt>
                <c:pt idx="94">
                  <c:v>10.122658728959388</c:v>
                </c:pt>
                <c:pt idx="95">
                  <c:v>10.12292698316751</c:v>
                </c:pt>
                <c:pt idx="96">
                  <c:v>10.123195237375633</c:v>
                </c:pt>
                <c:pt idx="97">
                  <c:v>10.123463491583756</c:v>
                </c:pt>
                <c:pt idx="98">
                  <c:v>10.123731745791877</c:v>
                </c:pt>
                <c:pt idx="99">
                  <c:v>10.124</c:v>
                </c:pt>
                <c:pt idx="100">
                  <c:v>10.124268254208124</c:v>
                </c:pt>
                <c:pt idx="101">
                  <c:v>10.124536508416245</c:v>
                </c:pt>
                <c:pt idx="102">
                  <c:v>10.124804762624368</c:v>
                </c:pt>
                <c:pt idx="103">
                  <c:v>10.125073016832491</c:v>
                </c:pt>
                <c:pt idx="104">
                  <c:v>10.125341271040613</c:v>
                </c:pt>
                <c:pt idx="105">
                  <c:v>10.125609525248736</c:v>
                </c:pt>
                <c:pt idx="106">
                  <c:v>10.125877779456859</c:v>
                </c:pt>
                <c:pt idx="107">
                  <c:v>10.12614603366498</c:v>
                </c:pt>
                <c:pt idx="108">
                  <c:v>10.126414287873104</c:v>
                </c:pt>
                <c:pt idx="109">
                  <c:v>10.126682542081227</c:v>
                </c:pt>
                <c:pt idx="110">
                  <c:v>10.126950796289348</c:v>
                </c:pt>
                <c:pt idx="111">
                  <c:v>10.127219050497471</c:v>
                </c:pt>
                <c:pt idx="112">
                  <c:v>10.127487304705594</c:v>
                </c:pt>
                <c:pt idx="113">
                  <c:v>10.127755558913716</c:v>
                </c:pt>
                <c:pt idx="114">
                  <c:v>10.128023813121839</c:v>
                </c:pt>
                <c:pt idx="115">
                  <c:v>10.128292067329962</c:v>
                </c:pt>
                <c:pt idx="116">
                  <c:v>10.128560321538083</c:v>
                </c:pt>
                <c:pt idx="117">
                  <c:v>10.128828575746207</c:v>
                </c:pt>
                <c:pt idx="118">
                  <c:v>10.12909682995433</c:v>
                </c:pt>
                <c:pt idx="119">
                  <c:v>10.129365084162451</c:v>
                </c:pt>
                <c:pt idx="120">
                  <c:v>10.129633338370574</c:v>
                </c:pt>
                <c:pt idx="121">
                  <c:v>10.129901592578697</c:v>
                </c:pt>
                <c:pt idx="122">
                  <c:v>10.130169846786819</c:v>
                </c:pt>
                <c:pt idx="123">
                  <c:v>10.130438100994942</c:v>
                </c:pt>
                <c:pt idx="124">
                  <c:v>10.130706355203065</c:v>
                </c:pt>
                <c:pt idx="125">
                  <c:v>10.130974609411187</c:v>
                </c:pt>
                <c:pt idx="126">
                  <c:v>10.13124286361931</c:v>
                </c:pt>
                <c:pt idx="127">
                  <c:v>10.131511117827433</c:v>
                </c:pt>
                <c:pt idx="128">
                  <c:v>10.131779372035554</c:v>
                </c:pt>
                <c:pt idx="129">
                  <c:v>10.132047626243677</c:v>
                </c:pt>
                <c:pt idx="130">
                  <c:v>10.1323158804518</c:v>
                </c:pt>
                <c:pt idx="131">
                  <c:v>10.132584134659922</c:v>
                </c:pt>
                <c:pt idx="132">
                  <c:v>10.132852388868045</c:v>
                </c:pt>
                <c:pt idx="133">
                  <c:v>10.133120643076168</c:v>
                </c:pt>
                <c:pt idx="134">
                  <c:v>10.13338889728429</c:v>
                </c:pt>
                <c:pt idx="135">
                  <c:v>10.133657151492413</c:v>
                </c:pt>
                <c:pt idx="136">
                  <c:v>10.133925405700536</c:v>
                </c:pt>
                <c:pt idx="137">
                  <c:v>10.134193659908659</c:v>
                </c:pt>
                <c:pt idx="138">
                  <c:v>10.13446191411678</c:v>
                </c:pt>
                <c:pt idx="139">
                  <c:v>10.134730168324904</c:v>
                </c:pt>
                <c:pt idx="140">
                  <c:v>10.134998422533027</c:v>
                </c:pt>
                <c:pt idx="141">
                  <c:v>10.135266676741148</c:v>
                </c:pt>
                <c:pt idx="142">
                  <c:v>10.135534930949271</c:v>
                </c:pt>
                <c:pt idx="143">
                  <c:v>10.135803185157394</c:v>
                </c:pt>
                <c:pt idx="144">
                  <c:v>10.136071439365516</c:v>
                </c:pt>
                <c:pt idx="145">
                  <c:v>10.136339693573639</c:v>
                </c:pt>
                <c:pt idx="146">
                  <c:v>10.136607947781762</c:v>
                </c:pt>
                <c:pt idx="147">
                  <c:v>10.136876201989883</c:v>
                </c:pt>
                <c:pt idx="148">
                  <c:v>10.137144456198007</c:v>
                </c:pt>
                <c:pt idx="149">
                  <c:v>10.13741271040613</c:v>
                </c:pt>
                <c:pt idx="150">
                  <c:v>10.137680964614251</c:v>
                </c:pt>
                <c:pt idx="151">
                  <c:v>10.137949218822374</c:v>
                </c:pt>
                <c:pt idx="152">
                  <c:v>10.138217473030497</c:v>
                </c:pt>
                <c:pt idx="153">
                  <c:v>10.138485727238619</c:v>
                </c:pt>
                <c:pt idx="154">
                  <c:v>10.138753981446742</c:v>
                </c:pt>
                <c:pt idx="155">
                  <c:v>10.139022235654865</c:v>
                </c:pt>
                <c:pt idx="156">
                  <c:v>10.139290489862987</c:v>
                </c:pt>
                <c:pt idx="157">
                  <c:v>10.13955874407111</c:v>
                </c:pt>
                <c:pt idx="158">
                  <c:v>10.139826998279233</c:v>
                </c:pt>
                <c:pt idx="159">
                  <c:v>10.140095252487354</c:v>
                </c:pt>
                <c:pt idx="160">
                  <c:v>10.140363506695477</c:v>
                </c:pt>
                <c:pt idx="161">
                  <c:v>10.1406317609036</c:v>
                </c:pt>
                <c:pt idx="162">
                  <c:v>10.140900015111722</c:v>
                </c:pt>
                <c:pt idx="163">
                  <c:v>10.141168269319845</c:v>
                </c:pt>
                <c:pt idx="164">
                  <c:v>10.141436523527968</c:v>
                </c:pt>
                <c:pt idx="165">
                  <c:v>10.14170477773609</c:v>
                </c:pt>
                <c:pt idx="166">
                  <c:v>10.141973031944213</c:v>
                </c:pt>
                <c:pt idx="167">
                  <c:v>10.142241286152336</c:v>
                </c:pt>
                <c:pt idx="168">
                  <c:v>10.142509540360457</c:v>
                </c:pt>
                <c:pt idx="169">
                  <c:v>10.14277779456858</c:v>
                </c:pt>
                <c:pt idx="170">
                  <c:v>10.143046048776704</c:v>
                </c:pt>
                <c:pt idx="171">
                  <c:v>10.143314302984825</c:v>
                </c:pt>
                <c:pt idx="172">
                  <c:v>10.143582557192948</c:v>
                </c:pt>
                <c:pt idx="173">
                  <c:v>10.143850811401071</c:v>
                </c:pt>
                <c:pt idx="174">
                  <c:v>10.144119065609193</c:v>
                </c:pt>
                <c:pt idx="175">
                  <c:v>10.144387319817316</c:v>
                </c:pt>
                <c:pt idx="176">
                  <c:v>10.144655574025439</c:v>
                </c:pt>
                <c:pt idx="177">
                  <c:v>10.14492382823356</c:v>
                </c:pt>
                <c:pt idx="178">
                  <c:v>10.145192082441683</c:v>
                </c:pt>
                <c:pt idx="179">
                  <c:v>10.145460336649807</c:v>
                </c:pt>
                <c:pt idx="180">
                  <c:v>10.145728590857928</c:v>
                </c:pt>
                <c:pt idx="181">
                  <c:v>10.145996845066051</c:v>
                </c:pt>
                <c:pt idx="182">
                  <c:v>10.146265099274174</c:v>
                </c:pt>
                <c:pt idx="183">
                  <c:v>10.146533353482296</c:v>
                </c:pt>
                <c:pt idx="184">
                  <c:v>10.146801607690419</c:v>
                </c:pt>
                <c:pt idx="185">
                  <c:v>10.147069861898542</c:v>
                </c:pt>
                <c:pt idx="186">
                  <c:v>10.147338116106663</c:v>
                </c:pt>
                <c:pt idx="187">
                  <c:v>10.147606370314787</c:v>
                </c:pt>
                <c:pt idx="188">
                  <c:v>10.14787462452291</c:v>
                </c:pt>
                <c:pt idx="189">
                  <c:v>10.148142878731031</c:v>
                </c:pt>
                <c:pt idx="190">
                  <c:v>10.148411132939154</c:v>
                </c:pt>
                <c:pt idx="191">
                  <c:v>10.148679387147277</c:v>
                </c:pt>
                <c:pt idx="192">
                  <c:v>10.148947641355399</c:v>
                </c:pt>
                <c:pt idx="193">
                  <c:v>10.149215895563522</c:v>
                </c:pt>
                <c:pt idx="194">
                  <c:v>10.149484149771645</c:v>
                </c:pt>
                <c:pt idx="195">
                  <c:v>10.149752403979766</c:v>
                </c:pt>
                <c:pt idx="196">
                  <c:v>10.15002065818789</c:v>
                </c:pt>
                <c:pt idx="197">
                  <c:v>10.150288912396013</c:v>
                </c:pt>
                <c:pt idx="198">
                  <c:v>10.150557166604134</c:v>
                </c:pt>
              </c:numCache>
            </c:numRef>
          </c:xVal>
          <c:yVal>
            <c:numRef>
              <c:f>'calc.'!$E$8:$E$206</c:f>
              <c:numCache>
                <c:ptCount val="199"/>
                <c:pt idx="0">
                  <c:v>0.5505714020102762</c:v>
                </c:pt>
                <c:pt idx="1">
                  <c:v>0.5617934413684551</c:v>
                </c:pt>
                <c:pt idx="2">
                  <c:v>0.5733599441606791</c:v>
                </c:pt>
                <c:pt idx="3">
                  <c:v>0.5852850916837861</c:v>
                </c:pt>
                <c:pt idx="4">
                  <c:v>0.5975837995892456</c:v>
                </c:pt>
                <c:pt idx="5">
                  <c:v>0.6102717638026061</c:v>
                </c:pt>
                <c:pt idx="6">
                  <c:v>0.623365509814621</c:v>
                </c:pt>
                <c:pt idx="7">
                  <c:v>0.6368824456277343</c:v>
                </c:pt>
                <c:pt idx="8">
                  <c:v>0.6508409186688375</c:v>
                </c:pt>
                <c:pt idx="9">
                  <c:v>0.6652602770114495</c:v>
                </c:pt>
                <c:pt idx="10">
                  <c:v>0.6801609352823694</c:v>
                </c:pt>
                <c:pt idx="11">
                  <c:v>0.6955644456629635</c:v>
                </c:pt>
                <c:pt idx="12">
                  <c:v>0.7114935744406725</c:v>
                </c:pt>
                <c:pt idx="13">
                  <c:v>0.7279723846080931</c:v>
                </c:pt>
                <c:pt idx="14">
                  <c:v>0.7450263250585093</c:v>
                </c:pt>
                <c:pt idx="15">
                  <c:v>0.762682326984352</c:v>
                </c:pt>
                <c:pt idx="16">
                  <c:v>0.780968908148468</c:v>
                </c:pt>
                <c:pt idx="17">
                  <c:v>0.7999162857641448</c:v>
                </c:pt>
                <c:pt idx="18">
                  <c:v>0.8195564988048918</c:v>
                </c:pt>
                <c:pt idx="19">
                  <c:v>0.8399235406463298</c:v>
                </c:pt>
                <c:pt idx="20">
                  <c:v>0.8610535030468659</c:v>
                </c:pt>
                <c:pt idx="21">
                  <c:v>0.8829847325768068</c:v>
                </c:pt>
                <c:pt idx="22">
                  <c:v>0.905758000739098</c:v>
                </c:pt>
                <c:pt idx="23">
                  <c:v>0.9294166891534348</c:v>
                </c:pt>
                <c:pt idx="24">
                  <c:v>0.9540069913409583</c:v>
                </c:pt>
                <c:pt idx="25">
                  <c:v>0.9795781328164613</c:v>
                </c:pt>
                <c:pt idx="26">
                  <c:v>1.0061826114014474</c:v>
                </c:pt>
                <c:pt idx="27">
                  <c:v>1.0338764598871983</c:v>
                </c:pt>
                <c:pt idx="28">
                  <c:v>1.0627195334410906</c:v>
                </c:pt>
                <c:pt idx="29">
                  <c:v>1.0927758244330985</c:v>
                </c:pt>
                <c:pt idx="30">
                  <c:v>1.1241138076841468</c:v>
                </c:pt>
                <c:pt idx="31">
                  <c:v>1.1568068195185608</c:v>
                </c:pt>
                <c:pt idx="32">
                  <c:v>1.1909334744197444</c:v>
                </c:pt>
                <c:pt idx="33">
                  <c:v>1.2265781235700735</c:v>
                </c:pt>
                <c:pt idx="34">
                  <c:v>1.2638313601127018</c:v>
                </c:pt>
                <c:pt idx="35">
                  <c:v>1.3027905766019328</c:v>
                </c:pt>
                <c:pt idx="36">
                  <c:v>1.3435605808219426</c:v>
                </c:pt>
                <c:pt idx="37">
                  <c:v>1.3862542769951023</c:v>
                </c:pt>
                <c:pt idx="38">
                  <c:v>1.430993420341188</c:v>
                </c:pt>
                <c:pt idx="39">
                  <c:v>1.4779094540454825</c:v>
                </c:pt>
                <c:pt idx="40">
                  <c:v>1.5271444389567013</c:v>
                </c:pt>
                <c:pt idx="41">
                  <c:v>1.5788520877952346</c:v>
                </c:pt>
                <c:pt idx="42">
                  <c:v>1.6331989173238077</c:v>
                </c:pt>
                <c:pt idx="43">
                  <c:v>1.6903655339019685</c:v>
                </c:pt>
                <c:pt idx="44">
                  <c:v>1.7505480700998788</c:v>
                </c:pt>
                <c:pt idx="45">
                  <c:v>1.8139597926800417</c:v>
                </c:pt>
                <c:pt idx="46">
                  <c:v>1.8808329053377095</c:v>
                </c:pt>
                <c:pt idx="47">
                  <c:v>1.9514205731616538</c:v>
                </c:pt>
                <c:pt idx="48">
                  <c:v>2.0259991999626523</c:v>
                </c:pt>
                <c:pt idx="49">
                  <c:v>2.104870994539491</c:v>
                </c:pt>
                <c:pt idx="50">
                  <c:v>2.188366867690363</c:v>
                </c:pt>
                <c:pt idx="51">
                  <c:v>2.2768497085557815</c:v>
                </c:pt>
                <c:pt idx="52">
                  <c:v>2.3707180968468835</c:v>
                </c:pt>
                <c:pt idx="53">
                  <c:v>2.47041051691555</c:v>
                </c:pt>
                <c:pt idx="54">
                  <c:v>2.576410150719965</c:v>
                </c:pt>
                <c:pt idx="55">
                  <c:v>2.689250339904432</c:v>
                </c:pt>
                <c:pt idx="56">
                  <c:v>2.8095208227818373</c:v>
                </c:pt>
                <c:pt idx="57">
                  <c:v>2.9378748704838435</c:v>
                </c:pt>
                <c:pt idx="58">
                  <c:v>3.0750374685504123</c:v>
                </c:pt>
                <c:pt idx="59">
                  <c:v>3.2218147163162696</c:v>
                </c:pt>
                <c:pt idx="60">
                  <c:v>3.3791046475648985</c:v>
                </c:pt>
                <c:pt idx="61">
                  <c:v>3.5479097129197337</c:v>
                </c:pt>
                <c:pt idx="62">
                  <c:v>3.7293512084898737</c:v>
                </c:pt>
                <c:pt idx="63">
                  <c:v>3.924685987614993</c:v>
                </c:pt>
                <c:pt idx="64">
                  <c:v>4.13532585475682</c:v>
                </c:pt>
                <c:pt idx="65">
                  <c:v>4.3628601141065655</c:v>
                </c:pt>
                <c:pt idx="66">
                  <c:v>4.609081832204437</c:v>
                </c:pt>
                <c:pt idx="67">
                  <c:v>4.8760184754700395</c:v>
                </c:pt>
                <c:pt idx="68">
                  <c:v>5.165967701409164</c:v>
                </c:pt>
                <c:pt idx="69">
                  <c:v>5.481539217306764</c:v>
                </c:pt>
                <c:pt idx="70">
                  <c:v>5.825703771895879</c:v>
                </c:pt>
                <c:pt idx="71">
                  <c:v>6.201850510743718</c:v>
                </c:pt>
                <c:pt idx="72">
                  <c:v>6.613854097342319</c:v>
                </c:pt>
                <c:pt idx="73">
                  <c:v>7.066153164559386</c:v>
                </c:pt>
                <c:pt idx="74">
                  <c:v>7.563841787075941</c:v>
                </c:pt>
                <c:pt idx="75">
                  <c:v>8.112775707189027</c:v>
                </c:pt>
                <c:pt idx="76">
                  <c:v>8.7196949226906</c:v>
                </c:pt>
                <c:pt idx="77">
                  <c:v>9.39236382233227</c:v>
                </c:pt>
                <c:pt idx="78">
                  <c:v>10.13972911428493</c:v>
                </c:pt>
                <c:pt idx="79">
                  <c:v>10.972093988706302</c:v>
                </c:pt>
                <c:pt idx="80">
                  <c:v>11.901303738532087</c:v>
                </c:pt>
                <c:pt idx="81">
                  <c:v>12.940932584276906</c:v>
                </c:pt>
                <c:pt idx="82">
                  <c:v>14.106452417294111</c:v>
                </c:pt>
                <c:pt idx="83">
                  <c:v>15.415349684942495</c:v>
                </c:pt>
                <c:pt idx="84">
                  <c:v>16.887133981340924</c:v>
                </c:pt>
                <c:pt idx="85">
                  <c:v>18.543147484739045</c:v>
                </c:pt>
                <c:pt idx="86">
                  <c:v>20.406033970149657</c:v>
                </c:pt>
                <c:pt idx="87">
                  <c:v>22.498656040450328</c:v>
                </c:pt>
                <c:pt idx="88">
                  <c:v>24.842159517113572</c:v>
                </c:pt>
                <c:pt idx="89">
                  <c:v>27.45278556123194</c:v>
                </c:pt>
                <c:pt idx="90">
                  <c:v>30.336959561424603</c:v>
                </c:pt>
                <c:pt idx="91">
                  <c:v>33.48422294060675</c:v>
                </c:pt>
                <c:pt idx="92">
                  <c:v>36.85787238361625</c:v>
                </c:pt>
                <c:pt idx="93">
                  <c:v>40.383955692616745</c:v>
                </c:pt>
                <c:pt idx="94">
                  <c:v>43.94075764271047</c:v>
                </c:pt>
                <c:pt idx="95">
                  <c:v>47.35302652811829</c:v>
                </c:pt>
                <c:pt idx="96">
                  <c:v>50.397123500414644</c:v>
                </c:pt>
                <c:pt idx="97">
                  <c:v>52.82310058344779</c:v>
                </c:pt>
                <c:pt idx="98">
                  <c:v>54.395082807431095</c:v>
                </c:pt>
                <c:pt idx="99">
                  <c:v>54.94195958920038</c:v>
                </c:pt>
                <c:pt idx="100">
                  <c:v>54.40087685209794</c:v>
                </c:pt>
                <c:pt idx="101">
                  <c:v>52.8345143169055</c:v>
                </c:pt>
                <c:pt idx="102">
                  <c:v>50.413812206430514</c:v>
                </c:pt>
                <c:pt idx="103">
                  <c:v>47.374491199402904</c:v>
                </c:pt>
                <c:pt idx="104">
                  <c:v>43.966379536140145</c:v>
                </c:pt>
                <c:pt idx="105">
                  <c:v>40.413046293935984</c:v>
                </c:pt>
                <c:pt idx="106">
                  <c:v>36.88972781759567</c:v>
                </c:pt>
                <c:pt idx="107">
                  <c:v>33.518171152631226</c:v>
                </c:pt>
                <c:pt idx="108">
                  <c:v>30.372393353607862</c:v>
                </c:pt>
                <c:pt idx="109">
                  <c:v>27.489180296207405</c:v>
                </c:pt>
                <c:pt idx="110">
                  <c:v>24.879078104981662</c:v>
                </c:pt>
                <c:pt idx="111">
                  <c:v>22.535745219465497</c:v>
                </c:pt>
                <c:pt idx="112">
                  <c:v>20.44301566025298</c:v>
                </c:pt>
                <c:pt idx="113">
                  <c:v>18.579808068877696</c:v>
                </c:pt>
                <c:pt idx="114">
                  <c:v>16.92331336302078</c:v>
                </c:pt>
                <c:pt idx="115">
                  <c:v>15.450931155660768</c:v>
                </c:pt>
                <c:pt idx="116">
                  <c:v>14.141353804611978</c:v>
                </c:pt>
                <c:pt idx="117">
                  <c:v>12.975098806157794</c:v>
                </c:pt>
                <c:pt idx="118">
                  <c:v>11.934700700448285</c:v>
                </c:pt>
                <c:pt idx="119">
                  <c:v>11.004703671844434</c:v>
                </c:pt>
                <c:pt idx="120">
                  <c:v>10.171545674557482</c:v>
                </c:pt>
                <c:pt idx="121">
                  <c:v>9.4233905225257</c:v>
                </c:pt>
                <c:pt idx="122">
                  <c:v>8.749941738329346</c:v>
                </c:pt>
                <c:pt idx="123">
                  <c:v>8.14225746966663</c:v>
                </c:pt>
                <c:pt idx="124">
                  <c:v>7.592576751405722</c:v>
                </c:pt>
                <c:pt idx="125">
                  <c:v>7.0941619102321205</c:v>
                </c:pt>
                <c:pt idx="126">
                  <c:v>6.641158689409632</c:v>
                </c:pt>
                <c:pt idx="127">
                  <c:v>6.2284738633681</c:v>
                </c:pt>
                <c:pt idx="128">
                  <c:v>5.851669168953693</c:v>
                </c:pt>
                <c:pt idx="129">
                  <c:v>5.506869954616751</c:v>
                </c:pt>
                <c:pt idx="130">
                  <c:v>5.190686822908679</c:v>
                </c:pt>
                <c:pt idx="131">
                  <c:v>4.900148581781277</c:v>
                </c:pt>
                <c:pt idx="132">
                  <c:v>4.632644944872067</c:v>
                </c:pt>
                <c:pt idx="133">
                  <c:v>4.385877582529401</c:v>
                </c:pt>
                <c:pt idx="134">
                  <c:v>4.1578182956989735</c:v>
                </c:pt>
                <c:pt idx="135">
                  <c:v>3.9466732494879473</c:v>
                </c:pt>
                <c:pt idx="136">
                  <c:v>3.75085235435491</c:v>
                </c:pt>
                <c:pt idx="137">
                  <c:v>3.568943017495311</c:v>
                </c:pt>
                <c:pt idx="138">
                  <c:v>3.3996876046034843</c:v>
                </c:pt>
                <c:pt idx="139">
                  <c:v>3.2419640535484993</c:v>
                </c:pt>
                <c:pt idx="140">
                  <c:v>3.094769168019939</c:v>
                </c:pt>
                <c:pt idx="141">
                  <c:v>2.95720419261055</c:v>
                </c:pt>
                <c:pt idx="142">
                  <c:v>2.8284623328641776</c:v>
                </c:pt>
                <c:pt idx="143">
                  <c:v>2.707817936097488</c:v>
                </c:pt>
                <c:pt idx="144">
                  <c:v>2.5946170927305108</c:v>
                </c:pt>
                <c:pt idx="145">
                  <c:v>2.4882694548803297</c:v>
                </c:pt>
                <c:pt idx="146">
                  <c:v>2.3882410999549397</c:v>
                </c:pt>
                <c:pt idx="147">
                  <c:v>2.2940482931339465</c:v>
                </c:pt>
                <c:pt idx="148">
                  <c:v>2.205252024516231</c:v>
                </c:pt>
                <c:pt idx="149">
                  <c:v>2.121453215245471</c:v>
                </c:pt>
                <c:pt idx="150">
                  <c:v>2.042288502422672</c:v>
                </c:pt>
                <c:pt idx="151">
                  <c:v>1.9674265258011037</c:v>
                </c:pt>
                <c:pt idx="152">
                  <c:v>1.8965646503430387</c:v>
                </c:pt>
                <c:pt idx="153">
                  <c:v>1.8294260680900287</c:v>
                </c:pt>
                <c:pt idx="154">
                  <c:v>1.7657572307945686</c:v>
                </c:pt>
                <c:pt idx="155">
                  <c:v>1.705325571507544</c:v>
                </c:pt>
                <c:pt idx="156">
                  <c:v>1.6479174790639501</c:v>
                </c:pt>
                <c:pt idx="157">
                  <c:v>1.593336494327845</c:v>
                </c:pt>
                <c:pt idx="158">
                  <c:v>1.5414017012310908</c:v>
                </c:pt>
                <c:pt idx="159">
                  <c:v>1.4919462892278155</c:v>
                </c:pt>
                <c:pt idx="160">
                  <c:v>1.4448162668502678</c:v>
                </c:pt>
                <c:pt idx="161">
                  <c:v>1.3998693086917235</c:v>
                </c:pt>
                <c:pt idx="162">
                  <c:v>1.3569737204014296</c:v>
                </c:pt>
                <c:pt idx="163">
                  <c:v>1.3160075082253355</c:v>
                </c:pt>
                <c:pt idx="164">
                  <c:v>1.276857541324881</c:v>
                </c:pt>
                <c:pt idx="165">
                  <c:v>1.2394187965421792</c:v>
                </c:pt>
                <c:pt idx="166">
                  <c:v>1.2035936765578417</c:v>
                </c:pt>
                <c:pt idx="167">
                  <c:v>1.169291393470737</c:v>
                </c:pt>
                <c:pt idx="168">
                  <c:v>1.1364274107882681</c:v>
                </c:pt>
                <c:pt idx="169">
                  <c:v>1.1049229376321192</c:v>
                </c:pt>
                <c:pt idx="170">
                  <c:v>1.0747044697013648</c:v>
                </c:pt>
                <c:pt idx="171">
                  <c:v>1.0457033721494888</c:v>
                </c:pt>
                <c:pt idx="172">
                  <c:v>1.0178555000915799</c:v>
                </c:pt>
                <c:pt idx="173">
                  <c:v>0.9911008529435411</c:v>
                </c:pt>
                <c:pt idx="174">
                  <c:v>0.9653832592069062</c:v>
                </c:pt>
                <c:pt idx="175">
                  <c:v>0.9406500886980392</c:v>
                </c:pt>
                <c:pt idx="176">
                  <c:v>0.9168519895419549</c:v>
                </c:pt>
                <c:pt idx="177">
                  <c:v>0.8939426475382383</c:v>
                </c:pt>
                <c:pt idx="178">
                  <c:v>0.8718785657643914</c:v>
                </c:pt>
                <c:pt idx="179">
                  <c:v>0.8506188625083189</c:v>
                </c:pt>
                <c:pt idx="180">
                  <c:v>0.830125085814782</c:v>
                </c:pt>
                <c:pt idx="181">
                  <c:v>0.8103610431140934</c:v>
                </c:pt>
                <c:pt idx="182">
                  <c:v>0.791292644555218</c:v>
                </c:pt>
                <c:pt idx="183">
                  <c:v>0.7728877588028399</c:v>
                </c:pt>
                <c:pt idx="184">
                  <c:v>0.7551160801843888</c:v>
                </c:pt>
                <c:pt idx="185">
                  <c:v>0.7379490061839349</c:v>
                </c:pt>
                <c:pt idx="186">
                  <c:v>0.7213595243743364</c:v>
                </c:pt>
                <c:pt idx="187">
                  <c:v>0.7053221079712251</c:v>
                </c:pt>
                <c:pt idx="188">
                  <c:v>0.6898126192692312</c:v>
                </c:pt>
                <c:pt idx="189">
                  <c:v>0.674808220289694</c:v>
                </c:pt>
                <c:pt idx="190">
                  <c:v>0.6602872900336866</c:v>
                </c:pt>
                <c:pt idx="191">
                  <c:v>0.6462293477932469</c:v>
                </c:pt>
                <c:pt idx="192">
                  <c:v>0.6326149820168614</c:v>
                </c:pt>
                <c:pt idx="193">
                  <c:v>0.619425784279616</c:v>
                </c:pt>
                <c:pt idx="194">
                  <c:v>0.6066442879443357</c:v>
                </c:pt>
                <c:pt idx="195">
                  <c:v>0.5942539111367751</c:v>
                </c:pt>
                <c:pt idx="196">
                  <c:v>0.5822389036951248</c:v>
                </c:pt>
                <c:pt idx="197">
                  <c:v>0.5705842977796853</c:v>
                </c:pt>
                <c:pt idx="198">
                  <c:v>0.55927586185967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'calc.'!$F$7</c:f>
              <c:strCache>
                <c:ptCount val="1"/>
                <c:pt idx="0">
                  <c:v>Im(Z)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10.097442833395865</c:v>
                </c:pt>
                <c:pt idx="1">
                  <c:v>10.097711087603988</c:v>
                </c:pt>
                <c:pt idx="2">
                  <c:v>10.097979341812112</c:v>
                </c:pt>
                <c:pt idx="3">
                  <c:v>10.098247596020233</c:v>
                </c:pt>
                <c:pt idx="4">
                  <c:v>10.098515850228356</c:v>
                </c:pt>
                <c:pt idx="5">
                  <c:v>10.09878410443648</c:v>
                </c:pt>
                <c:pt idx="6">
                  <c:v>10.0990523586446</c:v>
                </c:pt>
                <c:pt idx="7">
                  <c:v>10.099320612852724</c:v>
                </c:pt>
                <c:pt idx="8">
                  <c:v>10.099588867060847</c:v>
                </c:pt>
                <c:pt idx="9">
                  <c:v>10.099857121268968</c:v>
                </c:pt>
                <c:pt idx="10">
                  <c:v>10.100125375477091</c:v>
                </c:pt>
                <c:pt idx="11">
                  <c:v>10.100393629685215</c:v>
                </c:pt>
                <c:pt idx="12">
                  <c:v>10.100661883893336</c:v>
                </c:pt>
                <c:pt idx="13">
                  <c:v>10.10093013810146</c:v>
                </c:pt>
                <c:pt idx="14">
                  <c:v>10.101198392309582</c:v>
                </c:pt>
                <c:pt idx="15">
                  <c:v>10.101466646517704</c:v>
                </c:pt>
                <c:pt idx="16">
                  <c:v>10.101734900725827</c:v>
                </c:pt>
                <c:pt idx="17">
                  <c:v>10.10200315493395</c:v>
                </c:pt>
                <c:pt idx="18">
                  <c:v>10.102271409142073</c:v>
                </c:pt>
                <c:pt idx="19">
                  <c:v>10.102539663350194</c:v>
                </c:pt>
                <c:pt idx="20">
                  <c:v>10.102807917558318</c:v>
                </c:pt>
                <c:pt idx="21">
                  <c:v>10.10307617176644</c:v>
                </c:pt>
                <c:pt idx="22">
                  <c:v>10.103344425974562</c:v>
                </c:pt>
                <c:pt idx="23">
                  <c:v>10.103612680182685</c:v>
                </c:pt>
                <c:pt idx="24">
                  <c:v>10.103880934390808</c:v>
                </c:pt>
                <c:pt idx="25">
                  <c:v>10.10414918859893</c:v>
                </c:pt>
                <c:pt idx="26">
                  <c:v>10.104417442807053</c:v>
                </c:pt>
                <c:pt idx="27">
                  <c:v>10.104685697015176</c:v>
                </c:pt>
                <c:pt idx="28">
                  <c:v>10.104953951223298</c:v>
                </c:pt>
                <c:pt idx="29">
                  <c:v>10.10522220543142</c:v>
                </c:pt>
                <c:pt idx="30">
                  <c:v>10.105490459639544</c:v>
                </c:pt>
                <c:pt idx="31">
                  <c:v>10.105758713847665</c:v>
                </c:pt>
                <c:pt idx="32">
                  <c:v>10.106026968055788</c:v>
                </c:pt>
                <c:pt idx="33">
                  <c:v>10.106295222263912</c:v>
                </c:pt>
                <c:pt idx="34">
                  <c:v>10.106563476472033</c:v>
                </c:pt>
                <c:pt idx="35">
                  <c:v>10.106831730680156</c:v>
                </c:pt>
                <c:pt idx="36">
                  <c:v>10.10709998488828</c:v>
                </c:pt>
                <c:pt idx="37">
                  <c:v>10.1073682390964</c:v>
                </c:pt>
                <c:pt idx="38">
                  <c:v>10.107636493304524</c:v>
                </c:pt>
                <c:pt idx="39">
                  <c:v>10.107904747512647</c:v>
                </c:pt>
                <c:pt idx="40">
                  <c:v>10.108173001720768</c:v>
                </c:pt>
                <c:pt idx="41">
                  <c:v>10.108441255928891</c:v>
                </c:pt>
                <c:pt idx="42">
                  <c:v>10.108709510137015</c:v>
                </c:pt>
                <c:pt idx="43">
                  <c:v>10.108977764345136</c:v>
                </c:pt>
                <c:pt idx="44">
                  <c:v>10.109246018553259</c:v>
                </c:pt>
                <c:pt idx="45">
                  <c:v>10.109514272761382</c:v>
                </c:pt>
                <c:pt idx="46">
                  <c:v>10.109782526969504</c:v>
                </c:pt>
                <c:pt idx="47">
                  <c:v>10.110050781177627</c:v>
                </c:pt>
                <c:pt idx="48">
                  <c:v>10.11031903538575</c:v>
                </c:pt>
                <c:pt idx="49">
                  <c:v>10.110587289593871</c:v>
                </c:pt>
                <c:pt idx="50">
                  <c:v>10.110855543801994</c:v>
                </c:pt>
                <c:pt idx="51">
                  <c:v>10.111123798010118</c:v>
                </c:pt>
                <c:pt idx="52">
                  <c:v>10.111392052218239</c:v>
                </c:pt>
                <c:pt idx="53">
                  <c:v>10.111660306426362</c:v>
                </c:pt>
                <c:pt idx="54">
                  <c:v>10.111928560634485</c:v>
                </c:pt>
                <c:pt idx="55">
                  <c:v>10.112196814842607</c:v>
                </c:pt>
                <c:pt idx="56">
                  <c:v>10.11246506905073</c:v>
                </c:pt>
                <c:pt idx="57">
                  <c:v>10.112733323258853</c:v>
                </c:pt>
                <c:pt idx="58">
                  <c:v>10.113001577466974</c:v>
                </c:pt>
                <c:pt idx="59">
                  <c:v>10.113269831675098</c:v>
                </c:pt>
                <c:pt idx="60">
                  <c:v>10.11353808588322</c:v>
                </c:pt>
                <c:pt idx="61">
                  <c:v>10.113806340091342</c:v>
                </c:pt>
                <c:pt idx="62">
                  <c:v>10.114074594299465</c:v>
                </c:pt>
                <c:pt idx="63">
                  <c:v>10.114342848507588</c:v>
                </c:pt>
                <c:pt idx="64">
                  <c:v>10.11461110271571</c:v>
                </c:pt>
                <c:pt idx="65">
                  <c:v>10.114879356923833</c:v>
                </c:pt>
                <c:pt idx="66">
                  <c:v>10.115147611131956</c:v>
                </c:pt>
                <c:pt idx="67">
                  <c:v>10.115415865340077</c:v>
                </c:pt>
                <c:pt idx="68">
                  <c:v>10.1156841195482</c:v>
                </c:pt>
                <c:pt idx="69">
                  <c:v>10.115952373756324</c:v>
                </c:pt>
                <c:pt idx="70">
                  <c:v>10.116220627964445</c:v>
                </c:pt>
                <c:pt idx="71">
                  <c:v>10.116488882172568</c:v>
                </c:pt>
                <c:pt idx="72">
                  <c:v>10.116757136380691</c:v>
                </c:pt>
                <c:pt idx="73">
                  <c:v>10.117025390588813</c:v>
                </c:pt>
                <c:pt idx="74">
                  <c:v>10.117293644796936</c:v>
                </c:pt>
                <c:pt idx="75">
                  <c:v>10.117561899005059</c:v>
                </c:pt>
                <c:pt idx="76">
                  <c:v>10.11783015321318</c:v>
                </c:pt>
                <c:pt idx="77">
                  <c:v>10.118098407421304</c:v>
                </c:pt>
                <c:pt idx="78">
                  <c:v>10.118366661629427</c:v>
                </c:pt>
                <c:pt idx="79">
                  <c:v>10.11863491583755</c:v>
                </c:pt>
                <c:pt idx="80">
                  <c:v>10.118903170045671</c:v>
                </c:pt>
                <c:pt idx="81">
                  <c:v>10.119171424253794</c:v>
                </c:pt>
                <c:pt idx="82">
                  <c:v>10.119439678461918</c:v>
                </c:pt>
                <c:pt idx="83">
                  <c:v>10.119707932670039</c:v>
                </c:pt>
                <c:pt idx="84">
                  <c:v>10.119976186878162</c:v>
                </c:pt>
                <c:pt idx="85">
                  <c:v>10.120244441086285</c:v>
                </c:pt>
                <c:pt idx="86">
                  <c:v>10.120512695294407</c:v>
                </c:pt>
                <c:pt idx="87">
                  <c:v>10.12078094950253</c:v>
                </c:pt>
                <c:pt idx="88">
                  <c:v>10.121049203710653</c:v>
                </c:pt>
                <c:pt idx="89">
                  <c:v>10.121317457918774</c:v>
                </c:pt>
                <c:pt idx="90">
                  <c:v>10.121585712126898</c:v>
                </c:pt>
                <c:pt idx="91">
                  <c:v>10.12185396633502</c:v>
                </c:pt>
                <c:pt idx="92">
                  <c:v>10.122122220543142</c:v>
                </c:pt>
                <c:pt idx="93">
                  <c:v>10.122390474751265</c:v>
                </c:pt>
                <c:pt idx="94">
                  <c:v>10.122658728959388</c:v>
                </c:pt>
                <c:pt idx="95">
                  <c:v>10.12292698316751</c:v>
                </c:pt>
                <c:pt idx="96">
                  <c:v>10.123195237375633</c:v>
                </c:pt>
                <c:pt idx="97">
                  <c:v>10.123463491583756</c:v>
                </c:pt>
                <c:pt idx="98">
                  <c:v>10.123731745791877</c:v>
                </c:pt>
                <c:pt idx="99">
                  <c:v>10.124</c:v>
                </c:pt>
                <c:pt idx="100">
                  <c:v>10.124268254208124</c:v>
                </c:pt>
                <c:pt idx="101">
                  <c:v>10.124536508416245</c:v>
                </c:pt>
                <c:pt idx="102">
                  <c:v>10.124804762624368</c:v>
                </c:pt>
                <c:pt idx="103">
                  <c:v>10.125073016832491</c:v>
                </c:pt>
                <c:pt idx="104">
                  <c:v>10.125341271040613</c:v>
                </c:pt>
                <c:pt idx="105">
                  <c:v>10.125609525248736</c:v>
                </c:pt>
                <c:pt idx="106">
                  <c:v>10.125877779456859</c:v>
                </c:pt>
                <c:pt idx="107">
                  <c:v>10.12614603366498</c:v>
                </c:pt>
                <c:pt idx="108">
                  <c:v>10.126414287873104</c:v>
                </c:pt>
                <c:pt idx="109">
                  <c:v>10.126682542081227</c:v>
                </c:pt>
                <c:pt idx="110">
                  <c:v>10.126950796289348</c:v>
                </c:pt>
                <c:pt idx="111">
                  <c:v>10.127219050497471</c:v>
                </c:pt>
                <c:pt idx="112">
                  <c:v>10.127487304705594</c:v>
                </c:pt>
                <c:pt idx="113">
                  <c:v>10.127755558913716</c:v>
                </c:pt>
                <c:pt idx="114">
                  <c:v>10.128023813121839</c:v>
                </c:pt>
                <c:pt idx="115">
                  <c:v>10.128292067329962</c:v>
                </c:pt>
                <c:pt idx="116">
                  <c:v>10.128560321538083</c:v>
                </c:pt>
                <c:pt idx="117">
                  <c:v>10.128828575746207</c:v>
                </c:pt>
                <c:pt idx="118">
                  <c:v>10.12909682995433</c:v>
                </c:pt>
                <c:pt idx="119">
                  <c:v>10.129365084162451</c:v>
                </c:pt>
                <c:pt idx="120">
                  <c:v>10.129633338370574</c:v>
                </c:pt>
                <c:pt idx="121">
                  <c:v>10.129901592578697</c:v>
                </c:pt>
                <c:pt idx="122">
                  <c:v>10.130169846786819</c:v>
                </c:pt>
                <c:pt idx="123">
                  <c:v>10.130438100994942</c:v>
                </c:pt>
                <c:pt idx="124">
                  <c:v>10.130706355203065</c:v>
                </c:pt>
                <c:pt idx="125">
                  <c:v>10.130974609411187</c:v>
                </c:pt>
                <c:pt idx="126">
                  <c:v>10.13124286361931</c:v>
                </c:pt>
                <c:pt idx="127">
                  <c:v>10.131511117827433</c:v>
                </c:pt>
                <c:pt idx="128">
                  <c:v>10.131779372035554</c:v>
                </c:pt>
                <c:pt idx="129">
                  <c:v>10.132047626243677</c:v>
                </c:pt>
                <c:pt idx="130">
                  <c:v>10.1323158804518</c:v>
                </c:pt>
                <c:pt idx="131">
                  <c:v>10.132584134659922</c:v>
                </c:pt>
                <c:pt idx="132">
                  <c:v>10.132852388868045</c:v>
                </c:pt>
                <c:pt idx="133">
                  <c:v>10.133120643076168</c:v>
                </c:pt>
                <c:pt idx="134">
                  <c:v>10.13338889728429</c:v>
                </c:pt>
                <c:pt idx="135">
                  <c:v>10.133657151492413</c:v>
                </c:pt>
                <c:pt idx="136">
                  <c:v>10.133925405700536</c:v>
                </c:pt>
                <c:pt idx="137">
                  <c:v>10.134193659908659</c:v>
                </c:pt>
                <c:pt idx="138">
                  <c:v>10.13446191411678</c:v>
                </c:pt>
                <c:pt idx="139">
                  <c:v>10.134730168324904</c:v>
                </c:pt>
                <c:pt idx="140">
                  <c:v>10.134998422533027</c:v>
                </c:pt>
                <c:pt idx="141">
                  <c:v>10.135266676741148</c:v>
                </c:pt>
                <c:pt idx="142">
                  <c:v>10.135534930949271</c:v>
                </c:pt>
                <c:pt idx="143">
                  <c:v>10.135803185157394</c:v>
                </c:pt>
                <c:pt idx="144">
                  <c:v>10.136071439365516</c:v>
                </c:pt>
                <c:pt idx="145">
                  <c:v>10.136339693573639</c:v>
                </c:pt>
                <c:pt idx="146">
                  <c:v>10.136607947781762</c:v>
                </c:pt>
                <c:pt idx="147">
                  <c:v>10.136876201989883</c:v>
                </c:pt>
                <c:pt idx="148">
                  <c:v>10.137144456198007</c:v>
                </c:pt>
                <c:pt idx="149">
                  <c:v>10.13741271040613</c:v>
                </c:pt>
                <c:pt idx="150">
                  <c:v>10.137680964614251</c:v>
                </c:pt>
                <c:pt idx="151">
                  <c:v>10.137949218822374</c:v>
                </c:pt>
                <c:pt idx="152">
                  <c:v>10.138217473030497</c:v>
                </c:pt>
                <c:pt idx="153">
                  <c:v>10.138485727238619</c:v>
                </c:pt>
                <c:pt idx="154">
                  <c:v>10.138753981446742</c:v>
                </c:pt>
                <c:pt idx="155">
                  <c:v>10.139022235654865</c:v>
                </c:pt>
                <c:pt idx="156">
                  <c:v>10.139290489862987</c:v>
                </c:pt>
                <c:pt idx="157">
                  <c:v>10.13955874407111</c:v>
                </c:pt>
                <c:pt idx="158">
                  <c:v>10.139826998279233</c:v>
                </c:pt>
                <c:pt idx="159">
                  <c:v>10.140095252487354</c:v>
                </c:pt>
                <c:pt idx="160">
                  <c:v>10.140363506695477</c:v>
                </c:pt>
                <c:pt idx="161">
                  <c:v>10.1406317609036</c:v>
                </c:pt>
                <c:pt idx="162">
                  <c:v>10.140900015111722</c:v>
                </c:pt>
                <c:pt idx="163">
                  <c:v>10.141168269319845</c:v>
                </c:pt>
                <c:pt idx="164">
                  <c:v>10.141436523527968</c:v>
                </c:pt>
                <c:pt idx="165">
                  <c:v>10.14170477773609</c:v>
                </c:pt>
                <c:pt idx="166">
                  <c:v>10.141973031944213</c:v>
                </c:pt>
                <c:pt idx="167">
                  <c:v>10.142241286152336</c:v>
                </c:pt>
                <c:pt idx="168">
                  <c:v>10.142509540360457</c:v>
                </c:pt>
                <c:pt idx="169">
                  <c:v>10.14277779456858</c:v>
                </c:pt>
                <c:pt idx="170">
                  <c:v>10.143046048776704</c:v>
                </c:pt>
                <c:pt idx="171">
                  <c:v>10.143314302984825</c:v>
                </c:pt>
                <c:pt idx="172">
                  <c:v>10.143582557192948</c:v>
                </c:pt>
                <c:pt idx="173">
                  <c:v>10.143850811401071</c:v>
                </c:pt>
                <c:pt idx="174">
                  <c:v>10.144119065609193</c:v>
                </c:pt>
                <c:pt idx="175">
                  <c:v>10.144387319817316</c:v>
                </c:pt>
                <c:pt idx="176">
                  <c:v>10.144655574025439</c:v>
                </c:pt>
                <c:pt idx="177">
                  <c:v>10.14492382823356</c:v>
                </c:pt>
                <c:pt idx="178">
                  <c:v>10.145192082441683</c:v>
                </c:pt>
                <c:pt idx="179">
                  <c:v>10.145460336649807</c:v>
                </c:pt>
                <c:pt idx="180">
                  <c:v>10.145728590857928</c:v>
                </c:pt>
                <c:pt idx="181">
                  <c:v>10.145996845066051</c:v>
                </c:pt>
                <c:pt idx="182">
                  <c:v>10.146265099274174</c:v>
                </c:pt>
                <c:pt idx="183">
                  <c:v>10.146533353482296</c:v>
                </c:pt>
                <c:pt idx="184">
                  <c:v>10.146801607690419</c:v>
                </c:pt>
                <c:pt idx="185">
                  <c:v>10.147069861898542</c:v>
                </c:pt>
                <c:pt idx="186">
                  <c:v>10.147338116106663</c:v>
                </c:pt>
                <c:pt idx="187">
                  <c:v>10.147606370314787</c:v>
                </c:pt>
                <c:pt idx="188">
                  <c:v>10.14787462452291</c:v>
                </c:pt>
                <c:pt idx="189">
                  <c:v>10.148142878731031</c:v>
                </c:pt>
                <c:pt idx="190">
                  <c:v>10.148411132939154</c:v>
                </c:pt>
                <c:pt idx="191">
                  <c:v>10.148679387147277</c:v>
                </c:pt>
                <c:pt idx="192">
                  <c:v>10.148947641355399</c:v>
                </c:pt>
                <c:pt idx="193">
                  <c:v>10.149215895563522</c:v>
                </c:pt>
                <c:pt idx="194">
                  <c:v>10.149484149771645</c:v>
                </c:pt>
                <c:pt idx="195">
                  <c:v>10.149752403979766</c:v>
                </c:pt>
                <c:pt idx="196">
                  <c:v>10.15002065818789</c:v>
                </c:pt>
                <c:pt idx="197">
                  <c:v>10.150288912396013</c:v>
                </c:pt>
                <c:pt idx="198">
                  <c:v>10.150557166604134</c:v>
                </c:pt>
              </c:numCache>
            </c:numRef>
          </c:xVal>
          <c:yVal>
            <c:numRef>
              <c:f>'calc.'!$F$8:$F$206</c:f>
              <c:numCache>
                <c:ptCount val="199"/>
                <c:pt idx="0">
                  <c:v>20.342945394758836</c:v>
                </c:pt>
                <c:pt idx="1">
                  <c:v>20.398258584791115</c:v>
                </c:pt>
                <c:pt idx="2">
                  <c:v>20.454668616633853</c:v>
                </c:pt>
                <c:pt idx="3">
                  <c:v>20.512208289827786</c:v>
                </c:pt>
                <c:pt idx="4">
                  <c:v>20.570911707665683</c:v>
                </c:pt>
                <c:pt idx="5">
                  <c:v>20.63081434165412</c:v>
                </c:pt>
                <c:pt idx="6">
                  <c:v>20.691953099775894</c:v>
                </c:pt>
                <c:pt idx="7">
                  <c:v>20.75436639880671</c:v>
                </c:pt>
                <c:pt idx="8">
                  <c:v>20.818094240960317</c:v>
                </c:pt>
                <c:pt idx="9">
                  <c:v>20.88317829516749</c:v>
                </c:pt>
                <c:pt idx="10">
                  <c:v>20.949661983310577</c:v>
                </c:pt>
                <c:pt idx="11">
                  <c:v>21.01759057175233</c:v>
                </c:pt>
                <c:pt idx="12">
                  <c:v>21.08701126854485</c:v>
                </c:pt>
                <c:pt idx="13">
                  <c:v>21.15797332671664</c:v>
                </c:pt>
                <c:pt idx="14">
                  <c:v>21.2305281540718</c:v>
                </c:pt>
                <c:pt idx="15">
                  <c:v>21.30472942997511</c:v>
                </c:pt>
                <c:pt idx="16">
                  <c:v>21.380633229636334</c:v>
                </c:pt>
                <c:pt idx="17">
                  <c:v>21.458298156430274</c:v>
                </c:pt>
                <c:pt idx="18">
                  <c:v>21.537785482861732</c:v>
                </c:pt>
                <c:pt idx="19">
                  <c:v>21.619159300805592</c:v>
                </c:pt>
                <c:pt idx="20">
                  <c:v>21.70248668172973</c:v>
                </c:pt>
                <c:pt idx="21">
                  <c:v>21.787837847636077</c:v>
                </c:pt>
                <c:pt idx="22">
                  <c:v>21.875286353556195</c:v>
                </c:pt>
                <c:pt idx="23">
                  <c:v>21.964909282463054</c:v>
                </c:pt>
                <c:pt idx="24">
                  <c:v>22.05678745356871</c:v>
                </c:pt>
                <c:pt idx="25">
                  <c:v>22.151005645030644</c:v>
                </c:pt>
                <c:pt idx="26">
                  <c:v>22.24765283220291</c:v>
                </c:pt>
                <c:pt idx="27">
                  <c:v>22.346822442626795</c:v>
                </c:pt>
                <c:pt idx="28">
                  <c:v>22.448612629091684</c:v>
                </c:pt>
                <c:pt idx="29">
                  <c:v>22.55312656218699</c:v>
                </c:pt>
                <c:pt idx="30">
                  <c:v>22.660472743874667</c:v>
                </c:pt>
                <c:pt idx="31">
                  <c:v>22.770765343767945</c:v>
                </c:pt>
                <c:pt idx="32">
                  <c:v>22.884124559913808</c:v>
                </c:pt>
                <c:pt idx="33">
                  <c:v>23.00067700602014</c:v>
                </c:pt>
                <c:pt idx="34">
                  <c:v>23.12055612724257</c:v>
                </c:pt>
                <c:pt idx="35">
                  <c:v>23.24390264680588</c:v>
                </c:pt>
                <c:pt idx="36">
                  <c:v>23.37086504588204</c:v>
                </c:pt>
                <c:pt idx="37">
                  <c:v>23.501600079373368</c:v>
                </c:pt>
                <c:pt idx="38">
                  <c:v>23.636273330402794</c:v>
                </c:pt>
                <c:pt idx="39">
                  <c:v>23.775059806515024</c:v>
                </c:pt>
                <c:pt idx="40">
                  <c:v>23.918144580791633</c:v>
                </c:pt>
                <c:pt idx="41">
                  <c:v>24.065723481282113</c:v>
                </c:pt>
                <c:pt idx="42">
                  <c:v>24.218003832295878</c:v>
                </c:pt>
                <c:pt idx="43">
                  <c:v>24.37520525131295</c:v>
                </c:pt>
                <c:pt idx="44">
                  <c:v>24.537560505367054</c:v>
                </c:pt>
                <c:pt idx="45">
                  <c:v>24.705316430836618</c:v>
                </c:pt>
                <c:pt idx="46">
                  <c:v>24.878734920630404</c:v>
                </c:pt>
                <c:pt idx="47">
                  <c:v>25.05809398264369</c:v>
                </c:pt>
                <c:pt idx="48">
                  <c:v>25.243688873143974</c:v>
                </c:pt>
                <c:pt idx="49">
                  <c:v>25.435833308393775</c:v>
                </c:pt>
                <c:pt idx="50">
                  <c:v>25.634860757130106</c:v>
                </c:pt>
                <c:pt idx="51">
                  <c:v>25.84112581557848</c:v>
                </c:pt>
                <c:pt idx="52">
                  <c:v>26.05500566526328</c:v>
                </c:pt>
                <c:pt idx="53">
                  <c:v>26.276901611880255</c:v>
                </c:pt>
                <c:pt idx="54">
                  <c:v>26.507240700694858</c:v>
                </c:pt>
                <c:pt idx="55">
                  <c:v>26.746477400164657</c:v>
                </c:pt>
                <c:pt idx="56">
                  <c:v>26.995095340285012</c:v>
                </c:pt>
                <c:pt idx="57">
                  <c:v>27.253609085156185</c:v>
                </c:pt>
                <c:pt idx="58">
                  <c:v>27.522565909995542</c:v>
                </c:pt>
                <c:pt idx="59">
                  <c:v>27.802547540235885</c:v>
                </c:pt>
                <c:pt idx="60">
                  <c:v>28.09417179374686</c:v>
                </c:pt>
                <c:pt idx="61">
                  <c:v>28.398094045047266</c:v>
                </c:pt>
                <c:pt idx="62">
                  <c:v>28.715008400949678</c:v>
                </c:pt>
                <c:pt idx="63">
                  <c:v>29.045648437902663</c:v>
                </c:pt>
                <c:pt idx="64">
                  <c:v>29.39078729941489</c:v>
                </c:pt>
                <c:pt idx="65">
                  <c:v>29.751236882768453</c:v>
                </c:pt>
                <c:pt idx="66">
                  <c:v>30.127845752333805</c:v>
                </c:pt>
                <c:pt idx="67">
                  <c:v>30.521495294424888</c:v>
                </c:pt>
                <c:pt idx="68">
                  <c:v>30.933093465350957</c:v>
                </c:pt>
                <c:pt idx="69">
                  <c:v>31.36356526641811</c:v>
                </c:pt>
                <c:pt idx="70">
                  <c:v>31.81383878839749</c:v>
                </c:pt>
                <c:pt idx="71">
                  <c:v>32.28482527824579</c:v>
                </c:pt>
                <c:pt idx="72">
                  <c:v>32.77739115878988</c:v>
                </c:pt>
                <c:pt idx="73">
                  <c:v>33.29231923311884</c:v>
                </c:pt>
                <c:pt idx="74">
                  <c:v>33.83025536885366</c:v>
                </c:pt>
                <c:pt idx="75">
                  <c:v>34.391635705122674</c:v>
                </c:pt>
                <c:pt idx="76">
                  <c:v>34.9765877546363</c:v>
                </c:pt>
                <c:pt idx="77">
                  <c:v>35.5847965553599</c:v>
                </c:pt>
                <c:pt idx="78">
                  <c:v>36.215324103917155</c:v>
                </c:pt>
                <c:pt idx="79">
                  <c:v>36.86636649791481</c:v>
                </c:pt>
                <c:pt idx="80">
                  <c:v>37.5349283498912</c:v>
                </c:pt>
                <c:pt idx="81">
                  <c:v>38.21638799575375</c:v>
                </c:pt>
                <c:pt idx="82">
                  <c:v>38.90391987226448</c:v>
                </c:pt>
                <c:pt idx="83">
                  <c:v>39.58773268233128</c:v>
                </c:pt>
                <c:pt idx="84">
                  <c:v>40.25407500202492</c:v>
                </c:pt>
                <c:pt idx="85">
                  <c:v>40.883956944761806</c:v>
                </c:pt>
                <c:pt idx="86">
                  <c:v>41.451543656041935</c:v>
                </c:pt>
                <c:pt idx="87">
                  <c:v>41.922205335733565</c:v>
                </c:pt>
                <c:pt idx="88">
                  <c:v>42.25027891053389</c:v>
                </c:pt>
                <c:pt idx="89">
                  <c:v>42.37673896793707</c:v>
                </c:pt>
                <c:pt idx="90">
                  <c:v>42.227230736143184</c:v>
                </c:pt>
                <c:pt idx="91">
                  <c:v>41.711324352316936</c:v>
                </c:pt>
                <c:pt idx="92">
                  <c:v>40.72440554475988</c:v>
                </c:pt>
                <c:pt idx="93">
                  <c:v>39.15419697308168</c:v>
                </c:pt>
                <c:pt idx="94">
                  <c:v>36.89412699042134</c:v>
                </c:pt>
                <c:pt idx="95">
                  <c:v>33.864902540259514</c:v>
                </c:pt>
                <c:pt idx="96">
                  <c:v>30.042821516062624</c:v>
                </c:pt>
                <c:pt idx="97">
                  <c:v>25.488379010734125</c:v>
                </c:pt>
                <c:pt idx="98">
                  <c:v>20.363454743873046</c:v>
                </c:pt>
                <c:pt idx="99">
                  <c:v>14.924269842525199</c:v>
                </c:pt>
                <c:pt idx="100">
                  <c:v>9.484649674324228</c:v>
                </c:pt>
                <c:pt idx="101">
                  <c:v>4.358437846660902</c:v>
                </c:pt>
                <c:pt idx="102">
                  <c:v>-0.1980864148419812</c:v>
                </c:pt>
                <c:pt idx="103">
                  <c:v>-4.022940738313469</c:v>
                </c:pt>
                <c:pt idx="104">
                  <c:v>-7.055486673250078</c:v>
                </c:pt>
                <c:pt idx="105">
                  <c:v>-9.319258088608555</c:v>
                </c:pt>
                <c:pt idx="106">
                  <c:v>-10.89337716812884</c:v>
                </c:pt>
                <c:pt idx="107">
                  <c:v>-11.884262107490082</c:v>
                </c:pt>
                <c:pt idx="108">
                  <c:v>-12.404066605385974</c:v>
                </c:pt>
                <c:pt idx="109">
                  <c:v>-12.557315070776783</c:v>
                </c:pt>
                <c:pt idx="110">
                  <c:v>-12.434379060368553</c:v>
                </c:pt>
                <c:pt idx="111">
                  <c:v>-12.109581121328427</c:v>
                </c:pt>
                <c:pt idx="112">
                  <c:v>-11.641934130379425</c:v>
                </c:pt>
                <c:pt idx="113">
                  <c:v>-11.077102390579043</c:v>
                </c:pt>
                <c:pt idx="114">
                  <c:v>-10.449725847019549</c:v>
                </c:pt>
                <c:pt idx="115">
                  <c:v>-9.785654751871755</c:v>
                </c:pt>
                <c:pt idx="116">
                  <c:v>-9.103897040063634</c:v>
                </c:pt>
                <c:pt idx="117">
                  <c:v>-8.418223080677562</c:v>
                </c:pt>
                <c:pt idx="118">
                  <c:v>-7.73844289186105</c:v>
                </c:pt>
                <c:pt idx="119">
                  <c:v>-7.071399862517842</c:v>
                </c:pt>
                <c:pt idx="120">
                  <c:v>-6.421732222864678</c:v>
                </c:pt>
                <c:pt idx="121">
                  <c:v>-5.792450504855575</c:v>
                </c:pt>
                <c:pt idx="122">
                  <c:v>-5.185372299864291</c:v>
                </c:pt>
                <c:pt idx="123">
                  <c:v>-4.601447888081308</c:v>
                </c:pt>
                <c:pt idx="124">
                  <c:v>-4.0410031831166755</c:v>
                </c:pt>
                <c:pt idx="125">
                  <c:v>-3.5039204068413934</c:v>
                </c:pt>
                <c:pt idx="126">
                  <c:v>-2.9897720536054813</c:v>
                </c:pt>
                <c:pt idx="127">
                  <c:v>-2.497919903136312</c:v>
                </c:pt>
                <c:pt idx="128">
                  <c:v>-2.0275879227222564</c:v>
                </c:pt>
                <c:pt idx="129">
                  <c:v>-1.5779156838722468</c:v>
                </c:pt>
                <c:pt idx="130">
                  <c:v>-1.1479972494837156</c:v>
                </c:pt>
                <c:pt idx="131">
                  <c:v>-0.7369092361436405</c:v>
                </c:pt>
                <c:pt idx="132">
                  <c:v>-0.34373082021872214</c:v>
                </c:pt>
                <c:pt idx="133">
                  <c:v>0.03244224233823445</c:v>
                </c:pt>
                <c:pt idx="134">
                  <c:v>0.39248803455713066</c:v>
                </c:pt>
                <c:pt idx="135">
                  <c:v>0.7372521770478002</c:v>
                </c:pt>
                <c:pt idx="136">
                  <c:v>1.0675439395865087</c:v>
                </c:pt>
                <c:pt idx="137">
                  <c:v>1.3841341166585526</c:v>
                </c:pt>
                <c:pt idx="138">
                  <c:v>1.687754181192048</c:v>
                </c:pt>
                <c:pt idx="139">
                  <c:v>1.9790963531716148</c:v>
                </c:pt>
                <c:pt idx="140">
                  <c:v>2.258814311828214</c:v>
                </c:pt>
                <c:pt idx="141">
                  <c:v>2.5275243492878907</c:v>
                </c:pt>
                <c:pt idx="142">
                  <c:v>2.785806815558953</c:v>
                </c:pt>
                <c:pt idx="143">
                  <c:v>3.034207743892779</c:v>
                </c:pt>
                <c:pt idx="144">
                  <c:v>3.2732405751333413</c:v>
                </c:pt>
                <c:pt idx="145">
                  <c:v>3.5033879217362482</c:v>
                </c:pt>
                <c:pt idx="146">
                  <c:v>3.7251033289621702</c:v>
                </c:pt>
                <c:pt idx="147">
                  <c:v>3.938813003164862</c:v>
                </c:pt>
                <c:pt idx="148">
                  <c:v>4.144917486583525</c:v>
                </c:pt>
                <c:pt idx="149">
                  <c:v>4.343793264914389</c:v>
                </c:pt>
                <c:pt idx="150">
                  <c:v>4.5357942992797575</c:v>
                </c:pt>
                <c:pt idx="151">
                  <c:v>4.721253477923076</c:v>
                </c:pt>
                <c:pt idx="152">
                  <c:v>4.900483985781797</c:v>
                </c:pt>
                <c:pt idx="153">
                  <c:v>5.0737805921559005</c:v>
                </c:pt>
                <c:pt idx="154">
                  <c:v>5.241420858033967</c:v>
                </c:pt>
                <c:pt idx="155">
                  <c:v>5.403666265656771</c:v>
                </c:pt>
                <c:pt idx="156">
                  <c:v>5.560763273561683</c:v>
                </c:pt>
                <c:pt idx="157">
                  <c:v>5.712944300711932</c:v>
                </c:pt>
                <c:pt idx="158">
                  <c:v>5.860428643565832</c:v>
                </c:pt>
                <c:pt idx="159">
                  <c:v>6.003423330007859</c:v>
                </c:pt>
                <c:pt idx="160">
                  <c:v>6.142123914063397</c:v>
                </c:pt>
                <c:pt idx="161">
                  <c:v>6.276715215221149</c:v>
                </c:pt>
                <c:pt idx="162">
                  <c:v>6.407372006075551</c:v>
                </c:pt>
                <c:pt idx="163">
                  <c:v>6.534259651851979</c:v>
                </c:pt>
                <c:pt idx="164">
                  <c:v>6.657534705155996</c:v>
                </c:pt>
                <c:pt idx="165">
                  <c:v>6.77734545916034</c:v>
                </c:pt>
                <c:pt idx="166">
                  <c:v>6.893832462200223</c:v>
                </c:pt>
                <c:pt idx="167">
                  <c:v>7.0071289965902945</c:v>
                </c:pt>
                <c:pt idx="168">
                  <c:v>7.117361524262543</c:v>
                </c:pt>
                <c:pt idx="169">
                  <c:v>7.22465010168039</c:v>
                </c:pt>
                <c:pt idx="170">
                  <c:v>7.329108766261167</c:v>
                </c:pt>
                <c:pt idx="171">
                  <c:v>7.430845896426538</c:v>
                </c:pt>
                <c:pt idx="172">
                  <c:v>7.529964547218242</c:v>
                </c:pt>
                <c:pt idx="173">
                  <c:v>7.6265627632613056</c:v>
                </c:pt>
                <c:pt idx="174">
                  <c:v>7.720733870763492</c:v>
                </c:pt>
                <c:pt idx="175">
                  <c:v>7.812566750068441</c:v>
                </c:pt>
                <c:pt idx="176">
                  <c:v>7.902146090184001</c:v>
                </c:pt>
                <c:pt idx="177">
                  <c:v>7.989552626604222</c:v>
                </c:pt>
                <c:pt idx="178">
                  <c:v>8.074863363632284</c:v>
                </c:pt>
                <c:pt idx="179">
                  <c:v>8.15815178231331</c:v>
                </c:pt>
                <c:pt idx="180">
                  <c:v>8.239488035024</c:v>
                </c:pt>
                <c:pt idx="181">
                  <c:v>8.318939127660924</c:v>
                </c:pt>
                <c:pt idx="182">
                  <c:v>8.396569090306553</c:v>
                </c:pt>
                <c:pt idx="183">
                  <c:v>8.472439137192545</c:v>
                </c:pt>
                <c:pt idx="184">
                  <c:v>8.54660781670784</c:v>
                </c:pt>
                <c:pt idx="185">
                  <c:v>8.619131152139296</c:v>
                </c:pt>
                <c:pt idx="186">
                  <c:v>8.690062773796337</c:v>
                </c:pt>
                <c:pt idx="187">
                  <c:v>8.759454043105162</c:v>
                </c:pt>
                <c:pt idx="188">
                  <c:v>8.8273541692201</c:v>
                </c:pt>
                <c:pt idx="189">
                  <c:v>8.893810318665569</c:v>
                </c:pt>
                <c:pt idx="190">
                  <c:v>8.958867718477514</c:v>
                </c:pt>
                <c:pt idx="191">
                  <c:v>9.022569753266906</c:v>
                </c:pt>
                <c:pt idx="192">
                  <c:v>9.084958056629576</c:v>
                </c:pt>
                <c:pt idx="193">
                  <c:v>9.146072597258556</c:v>
                </c:pt>
                <c:pt idx="194">
                  <c:v>9.205951760110363</c:v>
                </c:pt>
                <c:pt idx="195">
                  <c:v>9.264632422953476</c:v>
                </c:pt>
                <c:pt idx="196">
                  <c:v>9.322150028586034</c:v>
                </c:pt>
                <c:pt idx="197">
                  <c:v>9.378538653009592</c:v>
                </c:pt>
                <c:pt idx="198">
                  <c:v>9.43383106980773</c:v>
                </c:pt>
              </c:numCache>
            </c:numRef>
          </c:yVal>
          <c:smooth val="1"/>
        </c:ser>
        <c:axId val="3803564"/>
        <c:axId val="61119325"/>
      </c:scatterChart>
      <c:valAx>
        <c:axId val="38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Frequency  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0_ 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19325"/>
        <c:crossesAt val="0"/>
        <c:crossBetween val="midCat"/>
        <c:dispUnits/>
      </c:valAx>
      <c:valAx>
        <c:axId val="61119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Impedance  [Ohms]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3564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067"/>
          <c:w val="0.1185"/>
          <c:h val="0.3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3075"/>
          <c:w val="0.9525"/>
          <c:h val="0.825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'calc.'!$B$8:$B$207</c:f>
              <c:numCache>
                <c:ptCount val="199"/>
                <c:pt idx="0">
                  <c:v>10.097442833395865</c:v>
                </c:pt>
                <c:pt idx="1">
                  <c:v>10.097711087603988</c:v>
                </c:pt>
                <c:pt idx="2">
                  <c:v>10.097979341812112</c:v>
                </c:pt>
                <c:pt idx="3">
                  <c:v>10.098247596020233</c:v>
                </c:pt>
                <c:pt idx="4">
                  <c:v>10.098515850228356</c:v>
                </c:pt>
                <c:pt idx="5">
                  <c:v>10.09878410443648</c:v>
                </c:pt>
                <c:pt idx="6">
                  <c:v>10.0990523586446</c:v>
                </c:pt>
                <c:pt idx="7">
                  <c:v>10.099320612852724</c:v>
                </c:pt>
                <c:pt idx="8">
                  <c:v>10.099588867060847</c:v>
                </c:pt>
                <c:pt idx="9">
                  <c:v>10.099857121268968</c:v>
                </c:pt>
                <c:pt idx="10">
                  <c:v>10.100125375477091</c:v>
                </c:pt>
                <c:pt idx="11">
                  <c:v>10.100393629685215</c:v>
                </c:pt>
                <c:pt idx="12">
                  <c:v>10.100661883893336</c:v>
                </c:pt>
                <c:pt idx="13">
                  <c:v>10.10093013810146</c:v>
                </c:pt>
                <c:pt idx="14">
                  <c:v>10.101198392309582</c:v>
                </c:pt>
                <c:pt idx="15">
                  <c:v>10.101466646517704</c:v>
                </c:pt>
                <c:pt idx="16">
                  <c:v>10.101734900725827</c:v>
                </c:pt>
                <c:pt idx="17">
                  <c:v>10.10200315493395</c:v>
                </c:pt>
                <c:pt idx="18">
                  <c:v>10.102271409142073</c:v>
                </c:pt>
                <c:pt idx="19">
                  <c:v>10.102539663350194</c:v>
                </c:pt>
                <c:pt idx="20">
                  <c:v>10.102807917558318</c:v>
                </c:pt>
                <c:pt idx="21">
                  <c:v>10.10307617176644</c:v>
                </c:pt>
                <c:pt idx="22">
                  <c:v>10.103344425974562</c:v>
                </c:pt>
                <c:pt idx="23">
                  <c:v>10.103612680182685</c:v>
                </c:pt>
                <c:pt idx="24">
                  <c:v>10.103880934390808</c:v>
                </c:pt>
                <c:pt idx="25">
                  <c:v>10.10414918859893</c:v>
                </c:pt>
                <c:pt idx="26">
                  <c:v>10.104417442807053</c:v>
                </c:pt>
                <c:pt idx="27">
                  <c:v>10.104685697015176</c:v>
                </c:pt>
                <c:pt idx="28">
                  <c:v>10.104953951223298</c:v>
                </c:pt>
                <c:pt idx="29">
                  <c:v>10.10522220543142</c:v>
                </c:pt>
                <c:pt idx="30">
                  <c:v>10.105490459639544</c:v>
                </c:pt>
                <c:pt idx="31">
                  <c:v>10.105758713847665</c:v>
                </c:pt>
                <c:pt idx="32">
                  <c:v>10.106026968055788</c:v>
                </c:pt>
                <c:pt idx="33">
                  <c:v>10.106295222263912</c:v>
                </c:pt>
                <c:pt idx="34">
                  <c:v>10.106563476472033</c:v>
                </c:pt>
                <c:pt idx="35">
                  <c:v>10.106831730680156</c:v>
                </c:pt>
                <c:pt idx="36">
                  <c:v>10.10709998488828</c:v>
                </c:pt>
                <c:pt idx="37">
                  <c:v>10.1073682390964</c:v>
                </c:pt>
                <c:pt idx="38">
                  <c:v>10.107636493304524</c:v>
                </c:pt>
                <c:pt idx="39">
                  <c:v>10.107904747512647</c:v>
                </c:pt>
                <c:pt idx="40">
                  <c:v>10.108173001720768</c:v>
                </c:pt>
                <c:pt idx="41">
                  <c:v>10.108441255928891</c:v>
                </c:pt>
                <c:pt idx="42">
                  <c:v>10.108709510137015</c:v>
                </c:pt>
                <c:pt idx="43">
                  <c:v>10.108977764345136</c:v>
                </c:pt>
                <c:pt idx="44">
                  <c:v>10.109246018553259</c:v>
                </c:pt>
                <c:pt idx="45">
                  <c:v>10.109514272761382</c:v>
                </c:pt>
                <c:pt idx="46">
                  <c:v>10.109782526969504</c:v>
                </c:pt>
                <c:pt idx="47">
                  <c:v>10.110050781177627</c:v>
                </c:pt>
                <c:pt idx="48">
                  <c:v>10.11031903538575</c:v>
                </c:pt>
                <c:pt idx="49">
                  <c:v>10.110587289593871</c:v>
                </c:pt>
                <c:pt idx="50">
                  <c:v>10.110855543801994</c:v>
                </c:pt>
                <c:pt idx="51">
                  <c:v>10.111123798010118</c:v>
                </c:pt>
                <c:pt idx="52">
                  <c:v>10.111392052218239</c:v>
                </c:pt>
                <c:pt idx="53">
                  <c:v>10.111660306426362</c:v>
                </c:pt>
                <c:pt idx="54">
                  <c:v>10.111928560634485</c:v>
                </c:pt>
                <c:pt idx="55">
                  <c:v>10.112196814842607</c:v>
                </c:pt>
                <c:pt idx="56">
                  <c:v>10.11246506905073</c:v>
                </c:pt>
                <c:pt idx="57">
                  <c:v>10.112733323258853</c:v>
                </c:pt>
                <c:pt idx="58">
                  <c:v>10.113001577466974</c:v>
                </c:pt>
                <c:pt idx="59">
                  <c:v>10.113269831675098</c:v>
                </c:pt>
                <c:pt idx="60">
                  <c:v>10.11353808588322</c:v>
                </c:pt>
                <c:pt idx="61">
                  <c:v>10.113806340091342</c:v>
                </c:pt>
                <c:pt idx="62">
                  <c:v>10.114074594299465</c:v>
                </c:pt>
                <c:pt idx="63">
                  <c:v>10.114342848507588</c:v>
                </c:pt>
                <c:pt idx="64">
                  <c:v>10.11461110271571</c:v>
                </c:pt>
                <c:pt idx="65">
                  <c:v>10.114879356923833</c:v>
                </c:pt>
                <c:pt idx="66">
                  <c:v>10.115147611131956</c:v>
                </c:pt>
                <c:pt idx="67">
                  <c:v>10.115415865340077</c:v>
                </c:pt>
                <c:pt idx="68">
                  <c:v>10.1156841195482</c:v>
                </c:pt>
                <c:pt idx="69">
                  <c:v>10.115952373756324</c:v>
                </c:pt>
                <c:pt idx="70">
                  <c:v>10.116220627964445</c:v>
                </c:pt>
                <c:pt idx="71">
                  <c:v>10.116488882172568</c:v>
                </c:pt>
                <c:pt idx="72">
                  <c:v>10.116757136380691</c:v>
                </c:pt>
                <c:pt idx="73">
                  <c:v>10.117025390588813</c:v>
                </c:pt>
                <c:pt idx="74">
                  <c:v>10.117293644796936</c:v>
                </c:pt>
                <c:pt idx="75">
                  <c:v>10.117561899005059</c:v>
                </c:pt>
                <c:pt idx="76">
                  <c:v>10.11783015321318</c:v>
                </c:pt>
                <c:pt idx="77">
                  <c:v>10.118098407421304</c:v>
                </c:pt>
                <c:pt idx="78">
                  <c:v>10.118366661629427</c:v>
                </c:pt>
                <c:pt idx="79">
                  <c:v>10.11863491583755</c:v>
                </c:pt>
                <c:pt idx="80">
                  <c:v>10.118903170045671</c:v>
                </c:pt>
                <c:pt idx="81">
                  <c:v>10.119171424253794</c:v>
                </c:pt>
                <c:pt idx="82">
                  <c:v>10.119439678461918</c:v>
                </c:pt>
                <c:pt idx="83">
                  <c:v>10.119707932670039</c:v>
                </c:pt>
                <c:pt idx="84">
                  <c:v>10.119976186878162</c:v>
                </c:pt>
                <c:pt idx="85">
                  <c:v>10.120244441086285</c:v>
                </c:pt>
                <c:pt idx="86">
                  <c:v>10.120512695294407</c:v>
                </c:pt>
                <c:pt idx="87">
                  <c:v>10.12078094950253</c:v>
                </c:pt>
                <c:pt idx="88">
                  <c:v>10.121049203710653</c:v>
                </c:pt>
                <c:pt idx="89">
                  <c:v>10.121317457918774</c:v>
                </c:pt>
                <c:pt idx="90">
                  <c:v>10.121585712126898</c:v>
                </c:pt>
                <c:pt idx="91">
                  <c:v>10.12185396633502</c:v>
                </c:pt>
                <c:pt idx="92">
                  <c:v>10.122122220543142</c:v>
                </c:pt>
                <c:pt idx="93">
                  <c:v>10.122390474751265</c:v>
                </c:pt>
                <c:pt idx="94">
                  <c:v>10.122658728959388</c:v>
                </c:pt>
                <c:pt idx="95">
                  <c:v>10.12292698316751</c:v>
                </c:pt>
                <c:pt idx="96">
                  <c:v>10.123195237375633</c:v>
                </c:pt>
                <c:pt idx="97">
                  <c:v>10.123463491583756</c:v>
                </c:pt>
                <c:pt idx="98">
                  <c:v>10.123731745791877</c:v>
                </c:pt>
                <c:pt idx="99">
                  <c:v>10.124</c:v>
                </c:pt>
                <c:pt idx="100">
                  <c:v>10.124268254208124</c:v>
                </c:pt>
                <c:pt idx="101">
                  <c:v>10.124536508416245</c:v>
                </c:pt>
                <c:pt idx="102">
                  <c:v>10.124804762624368</c:v>
                </c:pt>
                <c:pt idx="103">
                  <c:v>10.125073016832491</c:v>
                </c:pt>
                <c:pt idx="104">
                  <c:v>10.125341271040613</c:v>
                </c:pt>
                <c:pt idx="105">
                  <c:v>10.125609525248736</c:v>
                </c:pt>
                <c:pt idx="106">
                  <c:v>10.125877779456859</c:v>
                </c:pt>
                <c:pt idx="107">
                  <c:v>10.12614603366498</c:v>
                </c:pt>
                <c:pt idx="108">
                  <c:v>10.126414287873104</c:v>
                </c:pt>
                <c:pt idx="109">
                  <c:v>10.126682542081227</c:v>
                </c:pt>
                <c:pt idx="110">
                  <c:v>10.126950796289348</c:v>
                </c:pt>
                <c:pt idx="111">
                  <c:v>10.127219050497471</c:v>
                </c:pt>
                <c:pt idx="112">
                  <c:v>10.127487304705594</c:v>
                </c:pt>
                <c:pt idx="113">
                  <c:v>10.127755558913716</c:v>
                </c:pt>
                <c:pt idx="114">
                  <c:v>10.128023813121839</c:v>
                </c:pt>
                <c:pt idx="115">
                  <c:v>10.128292067329962</c:v>
                </c:pt>
                <c:pt idx="116">
                  <c:v>10.128560321538083</c:v>
                </c:pt>
                <c:pt idx="117">
                  <c:v>10.128828575746207</c:v>
                </c:pt>
                <c:pt idx="118">
                  <c:v>10.12909682995433</c:v>
                </c:pt>
                <c:pt idx="119">
                  <c:v>10.129365084162451</c:v>
                </c:pt>
                <c:pt idx="120">
                  <c:v>10.129633338370574</c:v>
                </c:pt>
                <c:pt idx="121">
                  <c:v>10.129901592578697</c:v>
                </c:pt>
                <c:pt idx="122">
                  <c:v>10.130169846786819</c:v>
                </c:pt>
                <c:pt idx="123">
                  <c:v>10.130438100994942</c:v>
                </c:pt>
                <c:pt idx="124">
                  <c:v>10.130706355203065</c:v>
                </c:pt>
                <c:pt idx="125">
                  <c:v>10.130974609411187</c:v>
                </c:pt>
                <c:pt idx="126">
                  <c:v>10.13124286361931</c:v>
                </c:pt>
                <c:pt idx="127">
                  <c:v>10.131511117827433</c:v>
                </c:pt>
                <c:pt idx="128">
                  <c:v>10.131779372035554</c:v>
                </c:pt>
                <c:pt idx="129">
                  <c:v>10.132047626243677</c:v>
                </c:pt>
                <c:pt idx="130">
                  <c:v>10.1323158804518</c:v>
                </c:pt>
                <c:pt idx="131">
                  <c:v>10.132584134659922</c:v>
                </c:pt>
                <c:pt idx="132">
                  <c:v>10.132852388868045</c:v>
                </c:pt>
                <c:pt idx="133">
                  <c:v>10.133120643076168</c:v>
                </c:pt>
                <c:pt idx="134">
                  <c:v>10.13338889728429</c:v>
                </c:pt>
                <c:pt idx="135">
                  <c:v>10.133657151492413</c:v>
                </c:pt>
                <c:pt idx="136">
                  <c:v>10.133925405700536</c:v>
                </c:pt>
                <c:pt idx="137">
                  <c:v>10.134193659908659</c:v>
                </c:pt>
                <c:pt idx="138">
                  <c:v>10.13446191411678</c:v>
                </c:pt>
                <c:pt idx="139">
                  <c:v>10.134730168324904</c:v>
                </c:pt>
                <c:pt idx="140">
                  <c:v>10.134998422533027</c:v>
                </c:pt>
                <c:pt idx="141">
                  <c:v>10.135266676741148</c:v>
                </c:pt>
                <c:pt idx="142">
                  <c:v>10.135534930949271</c:v>
                </c:pt>
                <c:pt idx="143">
                  <c:v>10.135803185157394</c:v>
                </c:pt>
                <c:pt idx="144">
                  <c:v>10.136071439365516</c:v>
                </c:pt>
                <c:pt idx="145">
                  <c:v>10.136339693573639</c:v>
                </c:pt>
                <c:pt idx="146">
                  <c:v>10.136607947781762</c:v>
                </c:pt>
                <c:pt idx="147">
                  <c:v>10.136876201989883</c:v>
                </c:pt>
                <c:pt idx="148">
                  <c:v>10.137144456198007</c:v>
                </c:pt>
                <c:pt idx="149">
                  <c:v>10.13741271040613</c:v>
                </c:pt>
                <c:pt idx="150">
                  <c:v>10.137680964614251</c:v>
                </c:pt>
                <c:pt idx="151">
                  <c:v>10.137949218822374</c:v>
                </c:pt>
                <c:pt idx="152">
                  <c:v>10.138217473030497</c:v>
                </c:pt>
                <c:pt idx="153">
                  <c:v>10.138485727238619</c:v>
                </c:pt>
                <c:pt idx="154">
                  <c:v>10.138753981446742</c:v>
                </c:pt>
                <c:pt idx="155">
                  <c:v>10.139022235654865</c:v>
                </c:pt>
                <c:pt idx="156">
                  <c:v>10.139290489862987</c:v>
                </c:pt>
                <c:pt idx="157">
                  <c:v>10.13955874407111</c:v>
                </c:pt>
                <c:pt idx="158">
                  <c:v>10.139826998279233</c:v>
                </c:pt>
                <c:pt idx="159">
                  <c:v>10.140095252487354</c:v>
                </c:pt>
                <c:pt idx="160">
                  <c:v>10.140363506695477</c:v>
                </c:pt>
                <c:pt idx="161">
                  <c:v>10.1406317609036</c:v>
                </c:pt>
                <c:pt idx="162">
                  <c:v>10.140900015111722</c:v>
                </c:pt>
                <c:pt idx="163">
                  <c:v>10.141168269319845</c:v>
                </c:pt>
                <c:pt idx="164">
                  <c:v>10.141436523527968</c:v>
                </c:pt>
                <c:pt idx="165">
                  <c:v>10.14170477773609</c:v>
                </c:pt>
                <c:pt idx="166">
                  <c:v>10.141973031944213</c:v>
                </c:pt>
                <c:pt idx="167">
                  <c:v>10.142241286152336</c:v>
                </c:pt>
                <c:pt idx="168">
                  <c:v>10.142509540360457</c:v>
                </c:pt>
                <c:pt idx="169">
                  <c:v>10.14277779456858</c:v>
                </c:pt>
                <c:pt idx="170">
                  <c:v>10.143046048776704</c:v>
                </c:pt>
                <c:pt idx="171">
                  <c:v>10.143314302984825</c:v>
                </c:pt>
                <c:pt idx="172">
                  <c:v>10.143582557192948</c:v>
                </c:pt>
                <c:pt idx="173">
                  <c:v>10.143850811401071</c:v>
                </c:pt>
                <c:pt idx="174">
                  <c:v>10.144119065609193</c:v>
                </c:pt>
                <c:pt idx="175">
                  <c:v>10.144387319817316</c:v>
                </c:pt>
                <c:pt idx="176">
                  <c:v>10.144655574025439</c:v>
                </c:pt>
                <c:pt idx="177">
                  <c:v>10.14492382823356</c:v>
                </c:pt>
                <c:pt idx="178">
                  <c:v>10.145192082441683</c:v>
                </c:pt>
                <c:pt idx="179">
                  <c:v>10.145460336649807</c:v>
                </c:pt>
                <c:pt idx="180">
                  <c:v>10.145728590857928</c:v>
                </c:pt>
                <c:pt idx="181">
                  <c:v>10.145996845066051</c:v>
                </c:pt>
                <c:pt idx="182">
                  <c:v>10.146265099274174</c:v>
                </c:pt>
                <c:pt idx="183">
                  <c:v>10.146533353482296</c:v>
                </c:pt>
                <c:pt idx="184">
                  <c:v>10.146801607690419</c:v>
                </c:pt>
                <c:pt idx="185">
                  <c:v>10.147069861898542</c:v>
                </c:pt>
                <c:pt idx="186">
                  <c:v>10.147338116106663</c:v>
                </c:pt>
                <c:pt idx="187">
                  <c:v>10.147606370314787</c:v>
                </c:pt>
                <c:pt idx="188">
                  <c:v>10.14787462452291</c:v>
                </c:pt>
                <c:pt idx="189">
                  <c:v>10.148142878731031</c:v>
                </c:pt>
                <c:pt idx="190">
                  <c:v>10.148411132939154</c:v>
                </c:pt>
                <c:pt idx="191">
                  <c:v>10.148679387147277</c:v>
                </c:pt>
                <c:pt idx="192">
                  <c:v>10.148947641355399</c:v>
                </c:pt>
                <c:pt idx="193">
                  <c:v>10.149215895563522</c:v>
                </c:pt>
                <c:pt idx="194">
                  <c:v>10.149484149771645</c:v>
                </c:pt>
                <c:pt idx="195">
                  <c:v>10.149752403979766</c:v>
                </c:pt>
                <c:pt idx="196">
                  <c:v>10.15002065818789</c:v>
                </c:pt>
                <c:pt idx="197">
                  <c:v>10.150288912396013</c:v>
                </c:pt>
                <c:pt idx="198">
                  <c:v>10.150557166604134</c:v>
                </c:pt>
              </c:numCache>
            </c:numRef>
          </c:xVal>
          <c:yVal>
            <c:numRef>
              <c:f>'calc.'!$M$8:$M$206</c:f>
              <c:numCache>
                <c:ptCount val="199"/>
                <c:pt idx="0">
                  <c:v>105.84924942348987</c:v>
                </c:pt>
                <c:pt idx="1">
                  <c:v>103.81516680519779</c:v>
                </c:pt>
                <c:pt idx="2">
                  <c:v>101.8013425005861</c:v>
                </c:pt>
                <c:pt idx="3">
                  <c:v>99.80777173018382</c:v>
                </c:pt>
                <c:pt idx="4">
                  <c:v>97.83444970495334</c:v>
                </c:pt>
                <c:pt idx="5">
                  <c:v>95.88137162570693</c:v>
                </c:pt>
                <c:pt idx="6">
                  <c:v>93.94853268247009</c:v>
                </c:pt>
                <c:pt idx="7">
                  <c:v>92.03592805364296</c:v>
                </c:pt>
                <c:pt idx="8">
                  <c:v>90.14355290534867</c:v>
                </c:pt>
                <c:pt idx="9">
                  <c:v>88.27140239060557</c:v>
                </c:pt>
                <c:pt idx="10">
                  <c:v>86.41947164833945</c:v>
                </c:pt>
                <c:pt idx="11">
                  <c:v>84.58775580261228</c:v>
                </c:pt>
                <c:pt idx="12">
                  <c:v>82.7762499614812</c:v>
                </c:pt>
                <c:pt idx="13">
                  <c:v>80.98494921592682</c:v>
                </c:pt>
                <c:pt idx="14">
                  <c:v>79.21384863871819</c:v>
                </c:pt>
                <c:pt idx="15">
                  <c:v>77.4629432831822</c:v>
                </c:pt>
                <c:pt idx="16">
                  <c:v>75.73222818177652</c:v>
                </c:pt>
                <c:pt idx="17">
                  <c:v>74.0216983447061</c:v>
                </c:pt>
                <c:pt idx="18">
                  <c:v>72.33134875826578</c:v>
                </c:pt>
                <c:pt idx="19">
                  <c:v>70.66117438328256</c:v>
                </c:pt>
                <c:pt idx="20">
                  <c:v>69.011170153107</c:v>
                </c:pt>
                <c:pt idx="21">
                  <c:v>67.38133097182964</c:v>
                </c:pt>
                <c:pt idx="22">
                  <c:v>65.77165171198772</c:v>
                </c:pt>
                <c:pt idx="23">
                  <c:v>64.18212721235525</c:v>
                </c:pt>
                <c:pt idx="24">
                  <c:v>62.61275227535695</c:v>
                </c:pt>
                <c:pt idx="25">
                  <c:v>61.06352166447026</c:v>
                </c:pt>
                <c:pt idx="26">
                  <c:v>59.53443010115014</c:v>
                </c:pt>
                <c:pt idx="27">
                  <c:v>58.02547226170996</c:v>
                </c:pt>
                <c:pt idx="28">
                  <c:v>56.5366427738674</c:v>
                </c:pt>
                <c:pt idx="29">
                  <c:v>55.06793621287696</c:v>
                </c:pt>
                <c:pt idx="30">
                  <c:v>53.61934709751061</c:v>
                </c:pt>
                <c:pt idx="31">
                  <c:v>52.19086988554141</c:v>
                </c:pt>
                <c:pt idx="32">
                  <c:v>50.782498968826125</c:v>
                </c:pt>
                <c:pt idx="33">
                  <c:v>49.394228667978965</c:v>
                </c:pt>
                <c:pt idx="34">
                  <c:v>48.02605322660385</c:v>
                </c:pt>
                <c:pt idx="35">
                  <c:v>46.67796680479319</c:v>
                </c:pt>
                <c:pt idx="36">
                  <c:v>45.34996347223788</c:v>
                </c:pt>
                <c:pt idx="37">
                  <c:v>44.04203720052696</c:v>
                </c:pt>
                <c:pt idx="38">
                  <c:v>42.75418185471631</c:v>
                </c:pt>
                <c:pt idx="39">
                  <c:v>41.48639118411118</c:v>
                </c:pt>
                <c:pt idx="40">
                  <c:v>40.23865881213393</c:v>
                </c:pt>
                <c:pt idx="41">
                  <c:v>39.010978225059155</c:v>
                </c:pt>
                <c:pt idx="42">
                  <c:v>37.80334275975136</c:v>
                </c:pt>
                <c:pt idx="43">
                  <c:v>36.61574559002539</c:v>
                </c:pt>
                <c:pt idx="44">
                  <c:v>35.448179711577154</c:v>
                </c:pt>
                <c:pt idx="45">
                  <c:v>34.300637925402384</c:v>
                </c:pt>
                <c:pt idx="46">
                  <c:v>33.17311281933664</c:v>
                </c:pt>
                <c:pt idx="47">
                  <c:v>32.06559674759914</c:v>
                </c:pt>
                <c:pt idx="48">
                  <c:v>30.978081808147298</c:v>
                </c:pt>
                <c:pt idx="49">
                  <c:v>29.910559817413205</c:v>
                </c:pt>
                <c:pt idx="50">
                  <c:v>28.86302228223168</c:v>
                </c:pt>
                <c:pt idx="51">
                  <c:v>27.835460368545387</c:v>
                </c:pt>
                <c:pt idx="52">
                  <c:v>26.827864866465653</c:v>
                </c:pt>
                <c:pt idx="53">
                  <c:v>25.84022615119863</c:v>
                </c:pt>
                <c:pt idx="54">
                  <c:v>24.87253413937916</c:v>
                </c:pt>
                <c:pt idx="55">
                  <c:v>23.924778240091072</c:v>
                </c:pt>
                <c:pt idx="56">
                  <c:v>22.996947299866168</c:v>
                </c:pt>
                <c:pt idx="57">
                  <c:v>22.089029540988253</c:v>
                </c:pt>
                <c:pt idx="58">
                  <c:v>21.20101249194447</c:v>
                </c:pt>
                <c:pt idx="59">
                  <c:v>20.33288290911533</c:v>
                </c:pt>
                <c:pt idx="60">
                  <c:v>19.484626688400898</c:v>
                </c:pt>
                <c:pt idx="61">
                  <c:v>18.65622876535682</c:v>
                </c:pt>
                <c:pt idx="62">
                  <c:v>17.847673002160445</c:v>
                </c:pt>
                <c:pt idx="63">
                  <c:v>17.05894205961118</c:v>
                </c:pt>
                <c:pt idx="64">
                  <c:v>16.290017251832097</c:v>
                </c:pt>
                <c:pt idx="65">
                  <c:v>15.540878381243243</c:v>
                </c:pt>
                <c:pt idx="66">
                  <c:v>14.811503550894315</c:v>
                </c:pt>
                <c:pt idx="67">
                  <c:v>14.101868950708662</c:v>
                </c:pt>
                <c:pt idx="68">
                  <c:v>13.411948613823547</c:v>
                </c:pt>
                <c:pt idx="69">
                  <c:v>12.741714138569922</c:v>
                </c:pt>
                <c:pt idx="70">
                  <c:v>12.09113437091412</c:v>
                </c:pt>
                <c:pt idx="71">
                  <c:v>11.460175041425748</c:v>
                </c:pt>
                <c:pt idx="72">
                  <c:v>10.848798350166664</c:v>
                </c:pt>
                <c:pt idx="73">
                  <c:v>10.256962491607643</c:v>
                </c:pt>
                <c:pt idx="74">
                  <c:v>9.684621110926972</c:v>
                </c:pt>
                <c:pt idx="75">
                  <c:v>9.131722681826039</c:v>
                </c:pt>
                <c:pt idx="76">
                  <c:v>8.598209794716071</c:v>
                </c:pt>
                <c:pt idx="77">
                  <c:v>8.084018342973915</c:v>
                </c:pt>
                <c:pt idx="78">
                  <c:v>7.58907659383934</c:v>
                </c:pt>
                <c:pt idx="79">
                  <c:v>7.113304129281482</c:v>
                </c:pt>
                <c:pt idx="80">
                  <c:v>6.656610641505733</c:v>
                </c:pt>
                <c:pt idx="81">
                  <c:v>6.218894567230048</c:v>
                </c:pt>
                <c:pt idx="82">
                  <c:v>5.800041545320374</c:v>
                </c:pt>
                <c:pt idx="83">
                  <c:v>5.399922683439551</c:v>
                </c:pt>
                <c:pt idx="84">
                  <c:v>5.018392622313239</c:v>
                </c:pt>
                <c:pt idx="85">
                  <c:v>4.65528739073133</c:v>
                </c:pt>
                <c:pt idx="86">
                  <c:v>4.310422051690926</c:v>
                </c:pt>
                <c:pt idx="87">
                  <c:v>3.9835881504784303</c:v>
                </c:pt>
                <c:pt idx="88">
                  <c:v>3.674550989925742</c:v>
                </c:pt>
                <c:pt idx="89">
                  <c:v>3.3830467767219967</c:v>
                </c:pt>
                <c:pt idx="90">
                  <c:v>3.1087797064141007</c:v>
                </c:pt>
                <c:pt idx="91">
                  <c:v>2.851419082922757</c:v>
                </c:pt>
                <c:pt idx="92">
                  <c:v>2.6105966004412515</c:v>
                </c:pt>
                <c:pt idx="93">
                  <c:v>2.3859039500079713</c:v>
                </c:pt>
                <c:pt idx="94">
                  <c:v>2.176890947178997</c:v>
                </c:pt>
                <c:pt idx="95">
                  <c:v>1.9830644094823846</c:v>
                </c:pt>
                <c:pt idx="96">
                  <c:v>1.8038880450897439</c:v>
                </c:pt>
                <c:pt idx="97">
                  <c:v>1.6387836678447079</c:v>
                </c:pt>
                <c:pt idx="98">
                  <c:v>1.4871342237211838</c:v>
                </c:pt>
                <c:pt idx="99">
                  <c:v>1.3482898655934248</c:v>
                </c:pt>
                <c:pt idx="100">
                  <c:v>1.221582673593616</c:v>
                </c:pt>
                <c:pt idx="101">
                  <c:v>1.106399291374624</c:v>
                </c:pt>
                <c:pt idx="102">
                  <c:v>1.0091797030009615</c:v>
                </c:pt>
                <c:pt idx="103">
                  <c:v>1.103695600222932</c:v>
                </c:pt>
                <c:pt idx="104">
                  <c:v>1.2185721213819618</c:v>
                </c:pt>
                <c:pt idx="105">
                  <c:v>1.3449355814010937</c:v>
                </c:pt>
                <c:pt idx="106">
                  <c:v>1.4833885565472473</c:v>
                </c:pt>
                <c:pt idx="107">
                  <c:v>1.6345923708425638</c:v>
                </c:pt>
                <c:pt idx="108">
                  <c:v>1.799190388274068</c:v>
                </c:pt>
                <c:pt idx="109">
                  <c:v>1.9777929397333147</c:v>
                </c:pt>
                <c:pt idx="110">
                  <c:v>2.1709712080387464</c:v>
                </c:pt>
                <c:pt idx="111">
                  <c:v>2.3792542155511036</c:v>
                </c:pt>
                <c:pt idx="112">
                  <c:v>2.6031276359087503</c:v>
                </c:pt>
                <c:pt idx="113">
                  <c:v>2.843033934594105</c:v>
                </c:pt>
                <c:pt idx="114">
                  <c:v>3.0993735198206998</c:v>
                </c:pt>
                <c:pt idx="115">
                  <c:v>3.372506640932164</c:v>
                </c:pt>
                <c:pt idx="116">
                  <c:v>3.6627558051854003</c:v>
                </c:pt>
                <c:pt idx="117">
                  <c:v>3.970408516250934</c:v>
                </c:pt>
                <c:pt idx="118">
                  <c:v>4.295720172337762</c:v>
                </c:pt>
                <c:pt idx="119">
                  <c:v>4.638916996236547</c:v>
                </c:pt>
                <c:pt idx="120">
                  <c:v>5.0001989016898065</c:v>
                </c:pt>
                <c:pt idx="121">
                  <c:v>5.379742228842585</c:v>
                </c:pt>
                <c:pt idx="122">
                  <c:v>5.777702305057743</c:v>
                </c:pt>
                <c:pt idx="123">
                  <c:v>6.194215806241795</c:v>
                </c:pt>
                <c:pt idx="124">
                  <c:v>6.629402908003758</c:v>
                </c:pt>
                <c:pt idx="125">
                  <c:v>7.0833692265716435</c:v>
                </c:pt>
                <c:pt idx="126">
                  <c:v>7.556207556394714</c:v>
                </c:pt>
                <c:pt idx="127">
                  <c:v>8.047999416093957</c:v>
                </c:pt>
                <c:pt idx="128">
                  <c:v>8.558816417152078</c:v>
                </c:pt>
                <c:pt idx="129">
                  <c:v>9.088721470902788</c:v>
                </c:pt>
                <c:pt idx="130">
                  <c:v>9.637769849740556</c:v>
                </c:pt>
                <c:pt idx="131">
                  <c:v>10.206010117977558</c:v>
                </c:pt>
                <c:pt idx="132">
                  <c:v>10.793484947084965</c:v>
                </c:pt>
                <c:pt idx="133">
                  <c:v>11.400231828716047</c:v>
                </c:pt>
                <c:pt idx="134">
                  <c:v>12.02628369799116</c:v>
                </c:pt>
                <c:pt idx="135">
                  <c:v>12.67166947811223</c:v>
                </c:pt>
                <c:pt idx="136">
                  <c:v>13.336414556169972</c:v>
                </c:pt>
                <c:pt idx="137">
                  <c:v>14.02054119896655</c:v>
                </c:pt>
                <c:pt idx="138">
                  <c:v>14.724068916593113</c:v>
                </c:pt>
                <c:pt idx="139">
                  <c:v>15.44701478049643</c:v>
                </c:pt>
                <c:pt idx="140">
                  <c:v>16.189393701920306</c:v>
                </c:pt>
                <c:pt idx="141">
                  <c:v>16.95121867593787</c:v>
                </c:pt>
                <c:pt idx="142">
                  <c:v>17.732500995532977</c:v>
                </c:pt>
                <c:pt idx="143">
                  <c:v>18.533250439533216</c:v>
                </c:pt>
                <c:pt idx="144">
                  <c:v>19.353475437938446</c:v>
                </c:pt>
                <c:pt idx="145">
                  <c:v>20.19318321735875</c:v>
                </c:pt>
                <c:pt idx="146">
                  <c:v>21.052379929287067</c:v>
                </c:pt>
                <c:pt idx="147">
                  <c:v>21.931070763222998</c:v>
                </c:pt>
                <c:pt idx="148">
                  <c:v>22.829260046774664</c:v>
                </c:pt>
                <c:pt idx="149">
                  <c:v>23.746951334083473</c:v>
                </c:pt>
                <c:pt idx="150">
                  <c:v>24.68414748431308</c:v>
                </c:pt>
                <c:pt idx="151">
                  <c:v>25.640850731279087</c:v>
                </c:pt>
                <c:pt idx="152">
                  <c:v>26.617062745236762</c:v>
                </c:pt>
                <c:pt idx="153">
                  <c:v>27.61278468797472</c:v>
                </c:pt>
                <c:pt idx="154">
                  <c:v>28.628017261872465</c:v>
                </c:pt>
                <c:pt idx="155">
                  <c:v>29.66276075363526</c:v>
                </c:pt>
                <c:pt idx="156">
                  <c:v>30.717015073426758</c:v>
                </c:pt>
                <c:pt idx="157">
                  <c:v>31.7907797898574</c:v>
                </c:pt>
                <c:pt idx="158">
                  <c:v>32.88405416133576</c:v>
                </c:pt>
                <c:pt idx="159">
                  <c:v>33.99683716419438</c:v>
                </c:pt>
                <c:pt idx="160">
                  <c:v>35.129127517973494</c:v>
                </c:pt>
                <c:pt idx="161">
                  <c:v>36.28092370814911</c:v>
                </c:pt>
                <c:pt idx="162">
                  <c:v>37.45222400655031</c:v>
                </c:pt>
                <c:pt idx="163">
                  <c:v>38.643026489910106</c:v>
                </c:pt>
                <c:pt idx="164">
                  <c:v>39.85332905645141</c:v>
                </c:pt>
                <c:pt idx="165">
                  <c:v>41.08312944100348</c:v>
                </c:pt>
                <c:pt idx="166">
                  <c:v>42.33242522860941</c:v>
                </c:pt>
                <c:pt idx="167">
                  <c:v>43.60121386690507</c:v>
                </c:pt>
                <c:pt idx="168">
                  <c:v>44.889492677279186</c:v>
                </c:pt>
                <c:pt idx="169">
                  <c:v>46.19725886514213</c:v>
                </c:pt>
                <c:pt idx="170">
                  <c:v>47.52450952909058</c:v>
                </c:pt>
                <c:pt idx="171">
                  <c:v>48.87124166937167</c:v>
                </c:pt>
                <c:pt idx="172">
                  <c:v>50.23745219560305</c:v>
                </c:pt>
                <c:pt idx="173">
                  <c:v>51.623137933685214</c:v>
                </c:pt>
                <c:pt idx="174">
                  <c:v>53.0282956322463</c:v>
                </c:pt>
                <c:pt idx="175">
                  <c:v>54.452921968527804</c:v>
                </c:pt>
                <c:pt idx="176">
                  <c:v>55.89701355364536</c:v>
                </c:pt>
                <c:pt idx="177">
                  <c:v>57.360566937558666</c:v>
                </c:pt>
                <c:pt idx="178">
                  <c:v>58.84357861353321</c:v>
                </c:pt>
                <c:pt idx="179">
                  <c:v>60.34604502225367</c:v>
                </c:pt>
                <c:pt idx="180">
                  <c:v>61.867962555611726</c:v>
                </c:pt>
                <c:pt idx="181">
                  <c:v>63.40932756023556</c:v>
                </c:pt>
                <c:pt idx="182">
                  <c:v>64.97013634061526</c:v>
                </c:pt>
                <c:pt idx="183">
                  <c:v>66.55038516208266</c:v>
                </c:pt>
                <c:pt idx="184">
                  <c:v>68.1500702535605</c:v>
                </c:pt>
                <c:pt idx="185">
                  <c:v>69.76918781003582</c:v>
                </c:pt>
                <c:pt idx="186">
                  <c:v>71.40773399487138</c:v>
                </c:pt>
                <c:pt idx="187">
                  <c:v>73.06570494198984</c:v>
                </c:pt>
                <c:pt idx="188">
                  <c:v>74.74309675779726</c:v>
                </c:pt>
                <c:pt idx="189">
                  <c:v>76.43990552300806</c:v>
                </c:pt>
                <c:pt idx="190">
                  <c:v>78.15612729446747</c:v>
                </c:pt>
                <c:pt idx="191">
                  <c:v>79.89175810655145</c:v>
                </c:pt>
                <c:pt idx="192">
                  <c:v>81.64679397271014</c:v>
                </c:pt>
                <c:pt idx="193">
                  <c:v>83.4212308868964</c:v>
                </c:pt>
                <c:pt idx="194">
                  <c:v>85.21506482463442</c:v>
                </c:pt>
                <c:pt idx="195">
                  <c:v>87.02829174437076</c:v>
                </c:pt>
                <c:pt idx="196">
                  <c:v>88.8609075885019</c:v>
                </c:pt>
                <c:pt idx="197">
                  <c:v>90.71290828435471</c:v>
                </c:pt>
                <c:pt idx="198">
                  <c:v>92.58428974514341</c:v>
                </c:pt>
              </c:numCache>
            </c:numRef>
          </c:yVal>
          <c:smooth val="1"/>
        </c:ser>
        <c:axId val="56483858"/>
        <c:axId val="5072091"/>
      </c:scatterChart>
      <c:valAx>
        <c:axId val="56483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Frequency  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0_ 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2091"/>
        <c:crossesAt val="0"/>
        <c:crossBetween val="midCat"/>
        <c:dispUnits/>
      </c:valAx>
      <c:valAx>
        <c:axId val="5072091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VSWR(50)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3858"/>
        <c:crossesAt val="0"/>
        <c:crossBetween val="midCat"/>
        <c:dispUnits/>
        <c:minorUnit val="0.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Minimum SWR vs "n"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035"/>
          <c:w val="0.875"/>
          <c:h val="0.80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'Sheet 3'!$A$2:$A$50</c:f>
              <c:numCache>
                <c:ptCount val="4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</c:numCache>
            </c:numRef>
          </c:xVal>
          <c:yVal>
            <c:numRef>
              <c:f>'Sheet 3'!$B$2:$B$50</c:f>
              <c:numCache>
                <c:ptCount val="49"/>
                <c:pt idx="0">
                  <c:v>223.0048632895823</c:v>
                </c:pt>
                <c:pt idx="1">
                  <c:v>55.75271451431282</c:v>
                </c:pt>
                <c:pt idx="2">
                  <c:v>24.78187524813473</c:v>
                </c:pt>
                <c:pt idx="3">
                  <c:v>13.944204278745998</c:v>
                </c:pt>
                <c:pt idx="4">
                  <c:v>8.93029339033383</c:v>
                </c:pt>
                <c:pt idx="5">
                  <c:v>6.209334863437837</c:v>
                </c:pt>
                <c:pt idx="6">
                  <c:v>4.5565510922716115</c:v>
                </c:pt>
                <c:pt idx="7">
                  <c:v>3.4850549057328797</c:v>
                </c:pt>
                <c:pt idx="8">
                  <c:v>2.7532327196074986</c:v>
                </c:pt>
                <c:pt idx="9">
                  <c:v>2.233134906408108</c:v>
                </c:pt>
                <c:pt idx="10">
                  <c:v>1.8466042063841677</c:v>
                </c:pt>
                <c:pt idx="11">
                  <c:v>1.5486300876165906</c:v>
                </c:pt>
                <c:pt idx="12">
                  <c:v>1.3215548747784907</c:v>
                </c:pt>
                <c:pt idx="13">
                  <c:v>1.1445405661139676</c:v>
                </c:pt>
                <c:pt idx="14">
                  <c:v>1.0091797030009615</c:v>
                </c:pt>
                <c:pt idx="15">
                  <c:v>1.1546031576459992</c:v>
                </c:pt>
                <c:pt idx="16">
                  <c:v>1.2965145764355432</c:v>
                </c:pt>
                <c:pt idx="17">
                  <c:v>1.4546619604980033</c:v>
                </c:pt>
                <c:pt idx="18">
                  <c:v>1.6194705156422873</c:v>
                </c:pt>
                <c:pt idx="19">
                  <c:v>1.7951483171214697</c:v>
                </c:pt>
                <c:pt idx="20">
                  <c:v>1.978176520678289</c:v>
                </c:pt>
                <c:pt idx="21">
                  <c:v>2.1723496944742675</c:v>
                </c:pt>
                <c:pt idx="22">
                  <c:v>2.3729947853148894</c:v>
                </c:pt>
                <c:pt idx="23">
                  <c:v>2.584282945834505</c:v>
                </c:pt>
                <c:pt idx="24">
                  <c:v>2.804289007112265</c:v>
                </c:pt>
                <c:pt idx="25">
                  <c:v>3.032668366036729</c:v>
                </c:pt>
                <c:pt idx="26">
                  <c:v>3.2707681331390432</c:v>
                </c:pt>
                <c:pt idx="27">
                  <c:v>3.5181175600041077</c:v>
                </c:pt>
                <c:pt idx="28">
                  <c:v>3.7734475998114516</c:v>
                </c:pt>
                <c:pt idx="29">
                  <c:v>4.038159610642791</c:v>
                </c:pt>
                <c:pt idx="30">
                  <c:v>4.312093771717598</c:v>
                </c:pt>
                <c:pt idx="31">
                  <c:v>4.595140085926586</c:v>
                </c:pt>
                <c:pt idx="32">
                  <c:v>4.887224667026775</c:v>
                </c:pt>
                <c:pt idx="33">
                  <c:v>5.188023702487504</c:v>
                </c:pt>
                <c:pt idx="34">
                  <c:v>5.497771743692817</c:v>
                </c:pt>
                <c:pt idx="35">
                  <c:v>5.816596841600814</c:v>
                </c:pt>
                <c:pt idx="36">
                  <c:v>6.1444762705310385</c:v>
                </c:pt>
                <c:pt idx="37">
                  <c:v>6.48139890141876</c:v>
                </c:pt>
                <c:pt idx="38">
                  <c:v>6.827362428372006</c:v>
                </c:pt>
                <c:pt idx="39">
                  <c:v>7.182371248645092</c:v>
                </c:pt>
                <c:pt idx="40">
                  <c:v>7.546434829784493</c:v>
                </c:pt>
                <c:pt idx="41">
                  <c:v>7.919542617213092</c:v>
                </c:pt>
                <c:pt idx="42">
                  <c:v>8.301449545736306</c:v>
                </c:pt>
                <c:pt idx="43">
                  <c:v>8.692427089558175</c:v>
                </c:pt>
                <c:pt idx="44">
                  <c:v>9.092500135725851</c:v>
                </c:pt>
                <c:pt idx="45">
                  <c:v>9.50169379476138</c:v>
                </c:pt>
                <c:pt idx="46">
                  <c:v>9.920033144727931</c:v>
                </c:pt>
                <c:pt idx="47">
                  <c:v>10.347226232795665</c:v>
                </c:pt>
                <c:pt idx="48">
                  <c:v>10.783418269659075</c:v>
                </c:pt>
              </c:numCache>
            </c:numRef>
          </c:yVal>
          <c:smooth val="1"/>
        </c:ser>
        <c:axId val="14429960"/>
        <c:axId val="56143145"/>
      </c:scatterChart>
      <c:valAx>
        <c:axId val="1442996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43145"/>
        <c:crossesAt val="0"/>
        <c:crossBetween val="midCat"/>
        <c:dispUnits/>
        <c:majorUnit val="1"/>
        <c:minorUnit val="0.2"/>
      </c:valAx>
      <c:valAx>
        <c:axId val="56143145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VSWR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29960"/>
        <c:crossesAt val="0"/>
        <c:crossBetween val="midCat"/>
        <c:dispUnits/>
      </c:valAx>
    </c:plotArea>
    <c:plotVisOnly val="1"/>
    <c:dispBlanksAs val="gap"/>
    <c:showDLblsOverMax val="0"/>
  </c:chart>
  <c:spPr>
    <a:solidFill>
      <a:srgbClr val="FFFF00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47625</xdr:rowOff>
    </xdr:from>
    <xdr:to>
      <xdr:col>8</xdr:col>
      <xdr:colOff>590550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23825" y="2476500"/>
        <a:ext cx="69246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104775</xdr:rowOff>
    </xdr:from>
    <xdr:to>
      <xdr:col>8</xdr:col>
      <xdr:colOff>590550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123825" y="4276725"/>
        <a:ext cx="69246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85725</xdr:colOff>
      <xdr:row>2</xdr:row>
      <xdr:rowOff>9525</xdr:rowOff>
    </xdr:from>
    <xdr:to>
      <xdr:col>11</xdr:col>
      <xdr:colOff>304800</xdr:colOff>
      <xdr:row>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47675"/>
          <a:ext cx="1133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20</xdr:row>
      <xdr:rowOff>19050</xdr:rowOff>
    </xdr:from>
    <xdr:to>
      <xdr:col>12</xdr:col>
      <xdr:colOff>685800</xdr:colOff>
      <xdr:row>31</xdr:row>
      <xdr:rowOff>152400</xdr:rowOff>
    </xdr:to>
    <xdr:graphicFrame macro="[0]!Macro2">
      <xdr:nvGraphicFramePr>
        <xdr:cNvPr id="4" name="Chart 4"/>
        <xdr:cNvGraphicFramePr/>
      </xdr:nvGraphicFramePr>
      <xdr:xfrm>
        <a:off x="7077075" y="3676650"/>
        <a:ext cx="27527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495300</xdr:colOff>
      <xdr:row>9</xdr:row>
      <xdr:rowOff>85725</xdr:rowOff>
    </xdr:from>
    <xdr:to>
      <xdr:col>12</xdr:col>
      <xdr:colOff>457200</xdr:colOff>
      <xdr:row>16</xdr:row>
      <xdr:rowOff>152400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1790700"/>
          <a:ext cx="20478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19050</xdr:rowOff>
    </xdr:from>
    <xdr:to>
      <xdr:col>2</xdr:col>
      <xdr:colOff>5410200</xdr:colOff>
      <xdr:row>27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448050"/>
          <a:ext cx="568642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142875</xdr:rowOff>
    </xdr:from>
    <xdr:to>
      <xdr:col>2</xdr:col>
      <xdr:colOff>2762250</xdr:colOff>
      <xdr:row>18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495300"/>
          <a:ext cx="2933700" cy="280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5"/>
  <sheetViews>
    <sheetView tabSelected="1" workbookViewId="0" topLeftCell="A7">
      <selection activeCell="D14" sqref="D14"/>
    </sheetView>
  </sheetViews>
  <sheetFormatPr defaultColWidth="9.00390625" defaultRowHeight="13.5"/>
  <cols>
    <col min="1" max="1" width="1.75390625" style="0" customWidth="1"/>
    <col min="2" max="2" width="21.375" style="0" customWidth="1"/>
    <col min="3" max="3" width="5.75390625" style="0" customWidth="1"/>
    <col min="4" max="4" width="7.00390625" style="0" customWidth="1"/>
    <col min="5" max="5" width="5.25390625" style="0" customWidth="1"/>
    <col min="6" max="6" width="27.75390625" style="0" customWidth="1"/>
    <col min="7" max="7" width="6.75390625" style="0" customWidth="1"/>
    <col min="8" max="8" width="9.125" style="0" customWidth="1"/>
    <col min="9" max="9" width="7.875" style="0" customWidth="1"/>
    <col min="11" max="11" width="12.00390625" style="0" customWidth="1"/>
    <col min="12" max="12" width="6.375" style="0" customWidth="1"/>
    <col min="13" max="13" width="9.875" style="0" customWidth="1"/>
    <col min="16" max="16" width="11.375" style="0" customWidth="1"/>
    <col min="17" max="17" width="3.00390625" style="0" customWidth="1"/>
  </cols>
  <sheetData>
    <row r="1" spans="1:17" ht="20.25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"/>
      <c r="O1" s="2"/>
      <c r="P1" s="2"/>
      <c r="Q1" s="2"/>
    </row>
    <row r="2" spans="1:17" ht="14.25">
      <c r="A2" s="1"/>
      <c r="B2" s="98" t="s">
        <v>1</v>
      </c>
      <c r="C2" s="98"/>
      <c r="D2" s="98"/>
      <c r="E2" s="98"/>
      <c r="F2" s="99" t="s">
        <v>2</v>
      </c>
      <c r="G2" s="99"/>
      <c r="H2" s="99"/>
      <c r="I2" s="99"/>
      <c r="J2" s="3"/>
      <c r="K2" s="3"/>
      <c r="L2" s="3"/>
      <c r="M2" s="3"/>
      <c r="N2" s="1"/>
      <c r="O2" s="2"/>
      <c r="P2" s="2"/>
      <c r="Q2" s="2"/>
    </row>
    <row r="3" spans="1:17" ht="14.25">
      <c r="A3" s="1"/>
      <c r="B3" s="4" t="s">
        <v>3</v>
      </c>
      <c r="C3" s="5"/>
      <c r="D3" s="5"/>
      <c r="E3" s="6"/>
      <c r="F3" s="7" t="s">
        <v>4</v>
      </c>
      <c r="G3" s="8" t="s">
        <v>5</v>
      </c>
      <c r="H3" s="9">
        <f>2*PI()*Mld*(2.303*LOG10(8*Mld/Mcd)-2)*0.001</f>
        <v>1.7047834821661054</v>
      </c>
      <c r="I3" s="10" t="s">
        <v>6</v>
      </c>
      <c r="J3" s="3"/>
      <c r="K3" s="11"/>
      <c r="L3" s="11"/>
      <c r="M3" s="11"/>
      <c r="N3" s="1"/>
      <c r="O3" s="2"/>
      <c r="P3" s="2"/>
      <c r="Q3" s="2"/>
    </row>
    <row r="4" spans="1:18" ht="14.25">
      <c r="A4" s="1"/>
      <c r="B4" s="12" t="s">
        <v>7</v>
      </c>
      <c r="C4" s="13" t="s">
        <v>8</v>
      </c>
      <c r="D4" s="14">
        <v>64</v>
      </c>
      <c r="E4" s="15" t="s">
        <v>9</v>
      </c>
      <c r="F4" s="12" t="s">
        <v>10</v>
      </c>
      <c r="G4" s="16" t="s">
        <v>11</v>
      </c>
      <c r="H4" s="17">
        <f>1000000000000/(2*PI()*F0C*1000)^2/Lm</f>
        <v>144.96620220938462</v>
      </c>
      <c r="I4" s="18" t="s">
        <v>12</v>
      </c>
      <c r="J4" s="3"/>
      <c r="K4" s="11"/>
      <c r="L4" s="11"/>
      <c r="M4" s="11"/>
      <c r="N4" s="1"/>
      <c r="O4" s="19"/>
      <c r="P4" s="20"/>
      <c r="Q4" s="21"/>
      <c r="R4" s="22"/>
    </row>
    <row r="5" spans="1:18" ht="14.25">
      <c r="A5" s="1"/>
      <c r="B5" s="12" t="s">
        <v>13</v>
      </c>
      <c r="C5" s="13" t="s">
        <v>14</v>
      </c>
      <c r="D5" s="14">
        <v>1</v>
      </c>
      <c r="E5" s="15" t="s">
        <v>9</v>
      </c>
      <c r="F5" s="23" t="s">
        <v>15</v>
      </c>
      <c r="G5" s="24" t="s">
        <v>16</v>
      </c>
      <c r="H5" s="25">
        <f>0.0000000000000392*(F0C*F0C*PI()*Mld*Mld/4)*(F0C*F0C*PI()*Mld*Mld/4)</f>
        <v>0.004261811840351232</v>
      </c>
      <c r="I5" s="26" t="s">
        <v>17</v>
      </c>
      <c r="J5" s="27"/>
      <c r="K5" s="27"/>
      <c r="L5" s="27"/>
      <c r="M5" s="27"/>
      <c r="N5" s="1"/>
      <c r="O5" s="19"/>
      <c r="P5" s="20"/>
      <c r="Q5" s="21"/>
      <c r="R5" s="22"/>
    </row>
    <row r="6" spans="1:18" ht="14.25">
      <c r="A6" s="1"/>
      <c r="B6" s="28"/>
      <c r="C6" s="1"/>
      <c r="D6" s="1"/>
      <c r="E6" s="29"/>
      <c r="F6" s="23" t="s">
        <v>18</v>
      </c>
      <c r="G6" s="24" t="s">
        <v>19</v>
      </c>
      <c r="H6" s="25">
        <f>0.00000263*SQRT(F0C*1000)*PI()*Mld/Mcd</f>
        <v>0.05320612904098944</v>
      </c>
      <c r="I6" s="26" t="s">
        <v>17</v>
      </c>
      <c r="J6" s="30"/>
      <c r="K6" s="31"/>
      <c r="L6" s="31"/>
      <c r="M6" s="31"/>
      <c r="N6" s="1"/>
      <c r="O6" s="19"/>
      <c r="P6" s="32"/>
      <c r="Q6" s="21"/>
      <c r="R6" s="22"/>
    </row>
    <row r="7" spans="1:18" ht="14.25">
      <c r="A7" s="1"/>
      <c r="B7" s="12" t="s">
        <v>20</v>
      </c>
      <c r="C7" s="13" t="s">
        <v>21</v>
      </c>
      <c r="D7" s="33">
        <v>10.124</v>
      </c>
      <c r="E7" s="15" t="s">
        <v>22</v>
      </c>
      <c r="F7" s="23" t="s">
        <v>86</v>
      </c>
      <c r="G7" s="16" t="s">
        <v>23</v>
      </c>
      <c r="H7" s="25">
        <f>RRR+RRL+RLp</f>
        <v>0.05746794088134067</v>
      </c>
      <c r="I7" s="26" t="s">
        <v>17</v>
      </c>
      <c r="J7" s="30"/>
      <c r="K7" s="31"/>
      <c r="L7" s="31"/>
      <c r="M7" s="31"/>
      <c r="N7" s="1"/>
      <c r="O7" s="19"/>
      <c r="P7" s="32"/>
      <c r="Q7" s="34"/>
      <c r="R7" s="35"/>
    </row>
    <row r="8" spans="1:18" ht="14.25" customHeight="1">
      <c r="A8" s="1"/>
      <c r="B8" s="12" t="s">
        <v>24</v>
      </c>
      <c r="C8" s="13" t="s">
        <v>25</v>
      </c>
      <c r="D8" s="36">
        <v>0</v>
      </c>
      <c r="E8" s="37" t="s">
        <v>26</v>
      </c>
      <c r="F8" s="23" t="s">
        <v>27</v>
      </c>
      <c r="G8" s="16" t="s">
        <v>28</v>
      </c>
      <c r="H8" s="25">
        <f>2*PI()*Cld*(2.303*LOG10(8*Cld/Ccd)-2)*0.001</f>
        <v>0.234617870157565</v>
      </c>
      <c r="I8" s="18" t="s">
        <v>6</v>
      </c>
      <c r="J8" s="30"/>
      <c r="K8" s="38"/>
      <c r="L8" s="38"/>
      <c r="M8" s="38"/>
      <c r="N8" s="1"/>
      <c r="O8" s="19"/>
      <c r="P8" s="32"/>
      <c r="Q8" s="39"/>
      <c r="R8" s="35"/>
    </row>
    <row r="9" spans="1:17" ht="14.25">
      <c r="A9" s="1"/>
      <c r="B9" s="40" t="s">
        <v>29</v>
      </c>
      <c r="C9" s="13"/>
      <c r="D9" s="41"/>
      <c r="E9" s="15"/>
      <c r="F9" s="23" t="s">
        <v>30</v>
      </c>
      <c r="G9" s="16" t="s">
        <v>31</v>
      </c>
      <c r="H9" s="42">
        <f>PI()*F0C*Lm/Reg</f>
        <v>943.5080320691654</v>
      </c>
      <c r="I9" s="18"/>
      <c r="J9" s="43"/>
      <c r="K9" s="96" t="s">
        <v>32</v>
      </c>
      <c r="L9" s="96"/>
      <c r="M9" s="96"/>
      <c r="N9" s="44"/>
      <c r="O9" s="45"/>
      <c r="P9" s="45"/>
      <c r="Q9" s="2"/>
    </row>
    <row r="10" spans="1:17" ht="14.25">
      <c r="A10" s="1"/>
      <c r="B10" s="12" t="s">
        <v>7</v>
      </c>
      <c r="C10" s="13" t="s">
        <v>33</v>
      </c>
      <c r="D10" s="14">
        <v>11</v>
      </c>
      <c r="E10" s="15" t="s">
        <v>9</v>
      </c>
      <c r="F10" s="23" t="s">
        <v>34</v>
      </c>
      <c r="G10" s="16" t="s">
        <v>35</v>
      </c>
      <c r="H10" s="25">
        <f>n*Lx0</f>
        <v>0.027933984375</v>
      </c>
      <c r="I10" s="18" t="s">
        <v>6</v>
      </c>
      <c r="J10" s="30"/>
      <c r="K10" s="96"/>
      <c r="L10" s="96"/>
      <c r="M10" s="96"/>
      <c r="N10" s="44"/>
      <c r="O10" s="46"/>
      <c r="P10" s="46"/>
      <c r="Q10" s="2"/>
    </row>
    <row r="11" spans="1:17" ht="14.25">
      <c r="A11" s="1"/>
      <c r="B11" s="12" t="s">
        <v>13</v>
      </c>
      <c r="C11" s="13" t="s">
        <v>36</v>
      </c>
      <c r="D11" s="47">
        <v>0.4</v>
      </c>
      <c r="E11" s="15" t="s">
        <v>9</v>
      </c>
      <c r="F11" s="12" t="s">
        <v>37</v>
      </c>
      <c r="G11" s="48" t="s">
        <v>38</v>
      </c>
      <c r="H11" s="49">
        <f>0.0269*PI()*Mld</f>
        <v>5.408565912420188</v>
      </c>
      <c r="I11" s="50" t="s">
        <v>39</v>
      </c>
      <c r="J11" s="27"/>
      <c r="K11" s="27"/>
      <c r="L11" s="27"/>
      <c r="M11" s="27"/>
      <c r="N11" s="1"/>
      <c r="O11" s="51"/>
      <c r="P11" s="51"/>
      <c r="Q11" s="2"/>
    </row>
    <row r="12" spans="1:17" ht="14.25">
      <c r="A12" s="1"/>
      <c r="B12" s="52" t="s">
        <v>40</v>
      </c>
      <c r="C12" s="53" t="s">
        <v>41</v>
      </c>
      <c r="D12" s="53">
        <f>1.97*Cld*Cld/Mld/200</f>
        <v>0.018622656249999998</v>
      </c>
      <c r="E12" s="54" t="s">
        <v>6</v>
      </c>
      <c r="F12" s="23" t="s">
        <v>42</v>
      </c>
      <c r="G12" s="24" t="s">
        <v>43</v>
      </c>
      <c r="H12" s="55">
        <f>100*RRR/Reg</f>
        <v>7.415981458516125</v>
      </c>
      <c r="I12" s="56" t="s">
        <v>44</v>
      </c>
      <c r="J12" s="57"/>
      <c r="K12" s="57"/>
      <c r="L12" s="57"/>
      <c r="M12" s="57"/>
      <c r="N12" s="1"/>
      <c r="O12" s="51"/>
      <c r="P12" s="51"/>
      <c r="Q12" s="2"/>
    </row>
    <row r="13" spans="1:17" ht="14.25">
      <c r="A13" s="1"/>
      <c r="B13" s="58" t="s">
        <v>45</v>
      </c>
      <c r="C13" s="59" t="s">
        <v>46</v>
      </c>
      <c r="D13" s="60">
        <v>1.5</v>
      </c>
      <c r="E13" s="61"/>
      <c r="F13" s="58" t="s">
        <v>47</v>
      </c>
      <c r="G13" s="62"/>
      <c r="H13" s="63">
        <f>F0C*1000/Q</f>
        <v>10.73016832490287</v>
      </c>
      <c r="I13" s="64" t="s">
        <v>48</v>
      </c>
      <c r="J13" s="65"/>
      <c r="K13" s="65"/>
      <c r="L13" s="65"/>
      <c r="M13" s="65"/>
      <c r="N13" s="1"/>
      <c r="O13" s="51"/>
      <c r="P13" s="51"/>
      <c r="Q13" s="2"/>
    </row>
    <row r="14" spans="1:17" ht="13.5">
      <c r="A14" s="1"/>
      <c r="B14" s="1"/>
      <c r="C14" s="1"/>
      <c r="D14" s="1"/>
      <c r="E14" s="1"/>
      <c r="F14" s="65"/>
      <c r="G14" s="65"/>
      <c r="H14" s="65"/>
      <c r="I14" s="65"/>
      <c r="J14" s="65"/>
      <c r="K14" s="65"/>
      <c r="L14" s="65"/>
      <c r="M14" s="65"/>
      <c r="N14" s="1"/>
      <c r="O14" s="51"/>
      <c r="P14" s="51"/>
      <c r="Q14" s="2"/>
    </row>
    <row r="15" spans="1:17" ht="13.5">
      <c r="A15" s="1"/>
      <c r="F15" s="65"/>
      <c r="G15" s="65"/>
      <c r="H15" s="65"/>
      <c r="I15" s="65"/>
      <c r="J15" s="65"/>
      <c r="K15" s="65"/>
      <c r="L15" s="65"/>
      <c r="M15" s="65"/>
      <c r="N15" s="1"/>
      <c r="O15" s="51"/>
      <c r="P15" s="51"/>
      <c r="Q15" s="2"/>
    </row>
    <row r="16" spans="1:17" ht="13.5">
      <c r="A16" s="1"/>
      <c r="F16" s="65"/>
      <c r="G16" s="65"/>
      <c r="H16" s="65"/>
      <c r="I16" s="65"/>
      <c r="J16" s="65"/>
      <c r="K16" s="65"/>
      <c r="L16" s="65"/>
      <c r="M16" s="65"/>
      <c r="N16" s="1"/>
      <c r="O16" s="51"/>
      <c r="P16" s="51"/>
      <c r="Q16" s="2"/>
    </row>
    <row r="17" spans="1:17" ht="14.25">
      <c r="A17" s="1"/>
      <c r="F17" s="65"/>
      <c r="G17" s="65"/>
      <c r="H17" s="65"/>
      <c r="I17" s="65"/>
      <c r="J17" s="13"/>
      <c r="K17" s="65"/>
      <c r="L17" s="65"/>
      <c r="M17" s="65"/>
      <c r="N17" s="1"/>
      <c r="O17" s="51"/>
      <c r="P17" s="51"/>
      <c r="Q17" s="2"/>
    </row>
    <row r="18" spans="1:17" ht="14.25">
      <c r="A18" s="1"/>
      <c r="F18" s="65"/>
      <c r="G18" s="65"/>
      <c r="H18" s="65"/>
      <c r="I18" s="65"/>
      <c r="J18" s="65"/>
      <c r="K18" s="96" t="s">
        <v>49</v>
      </c>
      <c r="L18" s="96"/>
      <c r="M18" s="96"/>
      <c r="N18" s="1"/>
      <c r="O18" s="51"/>
      <c r="P18" s="51"/>
      <c r="Q18" s="2"/>
    </row>
    <row r="19" spans="1:17" ht="13.5">
      <c r="A19" s="66"/>
      <c r="F19" s="65"/>
      <c r="G19" s="65"/>
      <c r="H19" s="65"/>
      <c r="I19" s="65"/>
      <c r="J19" s="65"/>
      <c r="K19" s="67"/>
      <c r="L19" s="67"/>
      <c r="M19" s="30"/>
      <c r="N19" s="68"/>
      <c r="O19" s="46"/>
      <c r="P19" s="46"/>
      <c r="Q19" s="2"/>
    </row>
    <row r="20" spans="1:17" ht="14.25">
      <c r="A20" s="1"/>
      <c r="B20" s="1"/>
      <c r="C20" s="1"/>
      <c r="D20" s="1"/>
      <c r="E20" s="1"/>
      <c r="F20" s="65"/>
      <c r="G20" s="65"/>
      <c r="H20" s="65"/>
      <c r="I20" s="65"/>
      <c r="J20" s="65"/>
      <c r="K20" s="13" t="s">
        <v>50</v>
      </c>
      <c r="L20" s="69">
        <f>MIN('calc.'!M8:M206)</f>
        <v>1.0091797030009615</v>
      </c>
      <c r="M20" s="13"/>
      <c r="N20" s="1"/>
      <c r="O20" s="51"/>
      <c r="P20" s="51"/>
      <c r="Q20" s="2"/>
    </row>
    <row r="21" spans="1:17" ht="13.5">
      <c r="A21" s="1"/>
      <c r="B21" s="1"/>
      <c r="C21" s="1"/>
      <c r="D21" s="1"/>
      <c r="E21" s="1"/>
      <c r="F21" s="65"/>
      <c r="G21" s="65"/>
      <c r="H21" s="65"/>
      <c r="I21" s="65"/>
      <c r="J21" s="65"/>
      <c r="M21" s="70"/>
      <c r="N21" s="44"/>
      <c r="O21" s="45"/>
      <c r="P21" s="45"/>
      <c r="Q21" s="2"/>
    </row>
    <row r="22" spans="1:17" ht="13.5">
      <c r="A22" s="1"/>
      <c r="B22" s="1"/>
      <c r="C22" s="1"/>
      <c r="D22" s="1"/>
      <c r="E22" s="1"/>
      <c r="F22" s="65"/>
      <c r="G22" s="65"/>
      <c r="H22" s="65"/>
      <c r="I22" s="65"/>
      <c r="J22" s="65"/>
      <c r="M22" s="65"/>
      <c r="N22" s="1"/>
      <c r="O22" s="2"/>
      <c r="P22" s="2"/>
      <c r="Q22" s="2"/>
    </row>
    <row r="23" spans="1:17" ht="13.5">
      <c r="A23" s="1"/>
      <c r="B23" s="1"/>
      <c r="C23" s="1"/>
      <c r="D23" s="1"/>
      <c r="E23" s="1"/>
      <c r="F23" s="65"/>
      <c r="G23" s="65"/>
      <c r="H23" s="65"/>
      <c r="I23" s="65"/>
      <c r="J23" s="65"/>
      <c r="K23" s="67"/>
      <c r="L23" s="67"/>
      <c r="M23" s="67"/>
      <c r="N23" s="1"/>
      <c r="O23" s="2"/>
      <c r="P23" s="2"/>
      <c r="Q23" s="2"/>
    </row>
    <row r="24" spans="1:17" ht="13.5">
      <c r="A24" s="1"/>
      <c r="B24" s="1"/>
      <c r="C24" s="1"/>
      <c r="D24" s="1"/>
      <c r="E24" s="1"/>
      <c r="F24" s="65"/>
      <c r="G24" s="65"/>
      <c r="H24" s="65"/>
      <c r="I24" s="65"/>
      <c r="J24" s="65"/>
      <c r="K24" s="65"/>
      <c r="L24" s="65"/>
      <c r="M24" s="65"/>
      <c r="N24" s="1"/>
      <c r="O24" s="2"/>
      <c r="P24" s="2"/>
      <c r="Q24" s="2"/>
    </row>
    <row r="25" spans="1:17" ht="13.5">
      <c r="A25" s="1"/>
      <c r="B25" s="1"/>
      <c r="C25" s="1"/>
      <c r="D25" s="1"/>
      <c r="E25" s="1"/>
      <c r="F25" s="65"/>
      <c r="G25" s="65"/>
      <c r="H25" s="65"/>
      <c r="I25" s="65"/>
      <c r="J25" s="65"/>
      <c r="K25" s="65"/>
      <c r="L25" s="65"/>
      <c r="M25" s="65"/>
      <c r="N25" s="67"/>
      <c r="O25" s="2"/>
      <c r="P25" s="2"/>
      <c r="Q25" s="2"/>
    </row>
    <row r="26" spans="1:17" ht="13.5">
      <c r="A26" s="1"/>
      <c r="B26" s="1"/>
      <c r="C26" s="1"/>
      <c r="D26" s="1"/>
      <c r="E26" s="1"/>
      <c r="F26" s="65"/>
      <c r="G26" s="65"/>
      <c r="H26" s="65"/>
      <c r="I26" s="65"/>
      <c r="J26" s="65"/>
      <c r="K26" s="65"/>
      <c r="L26" s="65"/>
      <c r="M26" s="65"/>
      <c r="N26" s="1"/>
      <c r="O26" s="2"/>
      <c r="P26" s="2"/>
      <c r="Q26" s="2"/>
    </row>
    <row r="27" spans="1:17" ht="13.5">
      <c r="A27" s="1"/>
      <c r="B27" s="1"/>
      <c r="C27" s="1"/>
      <c r="D27" s="1"/>
      <c r="E27" s="1"/>
      <c r="F27" s="65"/>
      <c r="G27" s="65"/>
      <c r="H27" s="65"/>
      <c r="I27" s="65"/>
      <c r="J27" s="65"/>
      <c r="K27" s="65"/>
      <c r="L27" s="65"/>
      <c r="M27" s="65"/>
      <c r="N27" s="1"/>
      <c r="O27" s="2"/>
      <c r="P27" s="2"/>
      <c r="Q27" s="2"/>
    </row>
    <row r="28" spans="1:17" ht="13.5">
      <c r="A28" s="1"/>
      <c r="B28" s="1"/>
      <c r="C28" s="1"/>
      <c r="D28" s="1"/>
      <c r="E28" s="1"/>
      <c r="F28" s="65"/>
      <c r="G28" s="65"/>
      <c r="H28" s="65"/>
      <c r="I28" s="65"/>
      <c r="J28" s="65"/>
      <c r="K28" s="65"/>
      <c r="L28" s="65"/>
      <c r="M28" s="65"/>
      <c r="N28" s="1"/>
      <c r="O28" s="2"/>
      <c r="P28" s="2"/>
      <c r="Q28" s="2"/>
    </row>
    <row r="29" spans="1:17" ht="13.5">
      <c r="A29" s="1"/>
      <c r="B29" s="1"/>
      <c r="C29" s="1"/>
      <c r="D29" s="1"/>
      <c r="E29" s="1"/>
      <c r="F29" s="65"/>
      <c r="G29" s="65"/>
      <c r="H29" s="65"/>
      <c r="I29" s="65"/>
      <c r="J29" s="65"/>
      <c r="K29" s="65"/>
      <c r="L29" s="65"/>
      <c r="M29" s="65"/>
      <c r="N29" s="1"/>
      <c r="O29" s="2"/>
      <c r="P29" s="2"/>
      <c r="Q29" s="2"/>
    </row>
    <row r="30" spans="1:17" ht="13.5">
      <c r="A30" s="1"/>
      <c r="B30" s="1"/>
      <c r="C30" s="1"/>
      <c r="D30" s="1"/>
      <c r="E30" s="1"/>
      <c r="F30" s="65"/>
      <c r="G30" s="65"/>
      <c r="H30" s="65"/>
      <c r="I30" s="65"/>
      <c r="J30" s="65"/>
      <c r="K30" s="65"/>
      <c r="L30" s="65"/>
      <c r="M30" s="65"/>
      <c r="N30" s="1"/>
      <c r="O30" s="2"/>
      <c r="P30" s="2"/>
      <c r="Q30" s="2"/>
    </row>
    <row r="31" spans="1:17" ht="13.5">
      <c r="A31" s="1"/>
      <c r="B31" s="1"/>
      <c r="C31" s="1"/>
      <c r="D31" s="1"/>
      <c r="E31" s="1"/>
      <c r="F31" s="65"/>
      <c r="G31" s="65"/>
      <c r="H31" s="65"/>
      <c r="I31" s="65"/>
      <c r="J31" s="65"/>
      <c r="K31" s="65"/>
      <c r="L31" s="65"/>
      <c r="M31" s="65"/>
      <c r="N31" s="1"/>
      <c r="O31" s="2"/>
      <c r="P31" s="2"/>
      <c r="Q31" s="2"/>
    </row>
    <row r="32" spans="1:17" ht="13.5">
      <c r="A32" s="1"/>
      <c r="B32" s="1"/>
      <c r="C32" s="1"/>
      <c r="D32" s="1"/>
      <c r="E32" s="1"/>
      <c r="F32" s="65"/>
      <c r="G32" s="65"/>
      <c r="H32" s="65"/>
      <c r="I32" s="65"/>
      <c r="J32" s="65"/>
      <c r="K32" s="65"/>
      <c r="L32" s="65"/>
      <c r="M32" s="65"/>
      <c r="N32" s="1"/>
      <c r="O32" s="2"/>
      <c r="P32" s="2"/>
      <c r="Q32" s="2"/>
    </row>
    <row r="33" spans="1:13" ht="13.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4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3.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</sheetData>
  <sheetProtection sheet="1" objects="1" scenarios="1"/>
  <mergeCells count="6">
    <mergeCell ref="K10:M10"/>
    <mergeCell ref="K18:M18"/>
    <mergeCell ref="B1:M1"/>
    <mergeCell ref="B2:E2"/>
    <mergeCell ref="F2:I2"/>
    <mergeCell ref="K9:M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06"/>
  <sheetViews>
    <sheetView workbookViewId="0" topLeftCell="A1">
      <selection activeCell="F4" sqref="F4"/>
    </sheetView>
  </sheetViews>
  <sheetFormatPr defaultColWidth="9.00390625" defaultRowHeight="13.5"/>
  <cols>
    <col min="3" max="3" width="11.625" style="0" customWidth="1"/>
    <col min="4" max="4" width="10.375" style="0" customWidth="1"/>
    <col min="5" max="6" width="13.375" style="0" customWidth="1"/>
  </cols>
  <sheetData>
    <row r="1" spans="1:13" ht="14.25">
      <c r="A1" s="100" t="s">
        <v>51</v>
      </c>
      <c r="B1" s="10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4.25">
      <c r="A2" s="73" t="s">
        <v>52</v>
      </c>
      <c r="B2" s="74">
        <f>Lf*0.000001</f>
        <v>2.3461787015756498E-07</v>
      </c>
      <c r="C2" s="75" t="s">
        <v>53</v>
      </c>
      <c r="D2" s="72">
        <f>Lx*0.000001</f>
        <v>2.7933984374999997E-08</v>
      </c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3" t="s">
        <v>54</v>
      </c>
      <c r="B3" s="74">
        <f>Lm*0.000001</f>
        <v>1.7047834821661053E-06</v>
      </c>
      <c r="C3" s="74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4.25">
      <c r="A4" s="73" t="s">
        <v>55</v>
      </c>
      <c r="B4" s="74">
        <f>Cap*0.000000000001</f>
        <v>1.4496620220938463E-10</v>
      </c>
      <c r="C4" s="74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4.25">
      <c r="A5" s="73" t="s">
        <v>56</v>
      </c>
      <c r="B5" s="74">
        <f>Reg</f>
        <v>0.05746794088134067</v>
      </c>
      <c r="C5" s="74"/>
      <c r="D5" s="72"/>
      <c r="E5" s="76"/>
      <c r="F5" s="72"/>
      <c r="G5" s="72"/>
      <c r="H5" s="72"/>
      <c r="I5" s="72"/>
      <c r="J5" s="72"/>
      <c r="K5" s="72"/>
      <c r="L5" s="72"/>
      <c r="M5" s="72"/>
    </row>
    <row r="6" spans="1:13" ht="14.25">
      <c r="A6" s="71"/>
      <c r="B6" s="74"/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4.25">
      <c r="A7" s="72"/>
      <c r="B7" s="77" t="s">
        <v>57</v>
      </c>
      <c r="C7" s="77" t="s">
        <v>58</v>
      </c>
      <c r="D7" s="77" t="s">
        <v>59</v>
      </c>
      <c r="E7" s="77" t="s">
        <v>60</v>
      </c>
      <c r="F7" s="77" t="s">
        <v>61</v>
      </c>
      <c r="G7" s="77" t="s">
        <v>62</v>
      </c>
      <c r="H7" s="77" t="s">
        <v>63</v>
      </c>
      <c r="I7" s="77" t="s">
        <v>64</v>
      </c>
      <c r="J7" s="77" t="s">
        <v>65</v>
      </c>
      <c r="K7" s="77" t="s">
        <v>66</v>
      </c>
      <c r="L7" s="77" t="s">
        <v>67</v>
      </c>
      <c r="M7" s="77" t="s">
        <v>68</v>
      </c>
    </row>
    <row r="8" spans="1:13" ht="13.5">
      <c r="A8" s="72">
        <v>-4.95</v>
      </c>
      <c r="B8" s="76">
        <f>F0C+F0C*A8/Q/2</f>
        <v>10.097442833395865</v>
      </c>
      <c r="C8" s="76">
        <f aca="true" t="shared" si="0" ref="C8:C39">2*PI()*B8*1000000</f>
        <v>63444104.45087871</v>
      </c>
      <c r="D8" s="72">
        <f aca="true" t="shared" si="1" ref="D8:D39">1-C8*C8*Llm*CCC</f>
        <v>0.005239497109630675</v>
      </c>
      <c r="E8" s="72">
        <f aca="true" t="shared" si="2" ref="E8:E39">C8*C8*C8*C8*CCC*CCC*RR2R*Lxxx*Lxxx/(C8*C8*CCC*CCC*RR2R*RR2R+D8*D8)</f>
        <v>0.5505714020102762</v>
      </c>
      <c r="F8" s="72">
        <f aca="true" t="shared" si="3" ref="F8:F39">C8*Llc+D8*C8*C8*C8*CCC*Lxxx*Lxxx/(C8*C8*CCC*CCC*RR2R*RR2R+D8*D8)</f>
        <v>20.342945394758836</v>
      </c>
      <c r="G8" s="72" t="str">
        <f>COMPLEX(E8,F8)</f>
        <v>0.550571402010276+20.3429453947588i</v>
      </c>
      <c r="H8" s="72">
        <f>IMABS(G8)</f>
        <v>20.35039449747473</v>
      </c>
      <c r="I8" s="72" t="str">
        <f>COMPLEX(E8-50,F8)</f>
        <v>-49.4494285979897+20.3429453947588i</v>
      </c>
      <c r="J8" s="72" t="str">
        <f>COMPLEX(E8+50,F8)</f>
        <v>50.5505714020103+20.3429453947588i</v>
      </c>
      <c r="K8" s="72" t="str">
        <f>IMDIV(I8,J8)</f>
        <v>-0.702500494097922+0.685133196824885i</v>
      </c>
      <c r="L8" s="72">
        <f>IMABS(K8)</f>
        <v>0.9812820397822999</v>
      </c>
      <c r="M8" s="72">
        <f aca="true" t="shared" si="4" ref="M8:M39">(1+L8)/(1-L8)</f>
        <v>105.84924942348987</v>
      </c>
    </row>
    <row r="9" spans="1:13" ht="13.5">
      <c r="A9" s="72">
        <v>-4.9</v>
      </c>
      <c r="B9" s="76">
        <f aca="true" t="shared" si="5" ref="B9:B72">F0C+F0C*A9/Q/2</f>
        <v>10.097711087603988</v>
      </c>
      <c r="C9" s="76">
        <f t="shared" si="0"/>
        <v>63445789.94177778</v>
      </c>
      <c r="D9" s="72">
        <f t="shared" si="1"/>
        <v>0.005186641700592465</v>
      </c>
      <c r="E9" s="72">
        <f t="shared" si="2"/>
        <v>0.5617934413684551</v>
      </c>
      <c r="F9" s="72">
        <f t="shared" si="3"/>
        <v>20.398258584791115</v>
      </c>
      <c r="G9" s="72" t="str">
        <f>COMPLEX(E9,F9)</f>
        <v>0.561793441368455+20.3982585847911i</v>
      </c>
      <c r="H9" s="72">
        <f>IMABS(G9)</f>
        <v>20.40599336378331</v>
      </c>
      <c r="I9" s="72" t="str">
        <f>COMPLEX(E9-50,F9)</f>
        <v>-49.4382065586315+20.3982585847911i</v>
      </c>
      <c r="J9" s="72" t="str">
        <f>COMPLEX(E9+50,F9)</f>
        <v>50.5617934413685+20.3982585847911i</v>
      </c>
      <c r="K9" s="72" t="str">
        <f>IMDIV(I9,J9)</f>
        <v>-0.700937466666216+0.686213045861411i</v>
      </c>
      <c r="L9" s="72">
        <f>IMABS(K9)</f>
        <v>0.9809187919939386</v>
      </c>
      <c r="M9" s="72">
        <f t="shared" si="4"/>
        <v>103.81516680519779</v>
      </c>
    </row>
    <row r="10" spans="1:13" ht="13.5">
      <c r="A10" s="72">
        <v>-4.85</v>
      </c>
      <c r="B10" s="76">
        <f t="shared" si="5"/>
        <v>10.097979341812112</v>
      </c>
      <c r="C10" s="76">
        <f t="shared" si="0"/>
        <v>63447475.432676844</v>
      </c>
      <c r="D10" s="72">
        <f t="shared" si="1"/>
        <v>0.005133784887387249</v>
      </c>
      <c r="E10" s="72">
        <f t="shared" si="2"/>
        <v>0.5733599441606791</v>
      </c>
      <c r="F10" s="72">
        <f t="shared" si="3"/>
        <v>20.454668616633853</v>
      </c>
      <c r="G10" s="72" t="str">
        <f>COMPLEX(E10,F10)</f>
        <v>0.573359944160679+20.4546686166339i</v>
      </c>
      <c r="H10" s="72">
        <f>IMABS(G10)</f>
        <v>20.462702896779682</v>
      </c>
      <c r="I10" s="72" t="str">
        <f>COMPLEX(E10-50,F10)</f>
        <v>-49.4266400558393+20.4546686166339i</v>
      </c>
      <c r="J10" s="72" t="str">
        <f>COMPLEX(E10+50,F10)</f>
        <v>50.5733599441607+20.4546686166339i</v>
      </c>
      <c r="K10" s="72" t="str">
        <f>IMDIV(I10,J10)</f>
        <v>-0.699340418537638+0.687307411776044i</v>
      </c>
      <c r="L10" s="72">
        <f>IMABS(K10)</f>
        <v>0.9805450011512389</v>
      </c>
      <c r="M10" s="72">
        <f t="shared" si="4"/>
        <v>101.8013425005861</v>
      </c>
    </row>
    <row r="11" spans="1:13" ht="13.5">
      <c r="A11" s="72">
        <v>-4.8</v>
      </c>
      <c r="B11" s="76">
        <f t="shared" si="5"/>
        <v>10.098247596020233</v>
      </c>
      <c r="C11" s="76">
        <f t="shared" si="0"/>
        <v>63449160.9235759</v>
      </c>
      <c r="D11" s="72">
        <f t="shared" si="1"/>
        <v>0.00508092667001514</v>
      </c>
      <c r="E11" s="72">
        <f t="shared" si="2"/>
        <v>0.5852850916837861</v>
      </c>
      <c r="F11" s="72">
        <f t="shared" si="3"/>
        <v>20.512208289827786</v>
      </c>
      <c r="G11" s="72" t="str">
        <f>COMPLEX(E11,F11)</f>
        <v>0.585285091683786+20.5122082898278i</v>
      </c>
      <c r="H11" s="72">
        <f>IMABS(G11)</f>
        <v>20.520556706966495</v>
      </c>
      <c r="I11" s="72" t="str">
        <f>COMPLEX(E11-50,F11)</f>
        <v>-49.4147149083162+20.5122082898278i</v>
      </c>
      <c r="J11" s="72" t="str">
        <f>COMPLEX(E11+50,F11)</f>
        <v>50.5852850916838+20.5122082898278i</v>
      </c>
      <c r="K11" s="72" t="str">
        <f>IMDIV(I11,J11)</f>
        <v>-0.697708273789804+0.688416516072289i</v>
      </c>
      <c r="L11" s="72">
        <f>IMABS(K11)</f>
        <v>0.9801602598125759</v>
      </c>
      <c r="M11" s="72">
        <f t="shared" si="4"/>
        <v>99.80777173018382</v>
      </c>
    </row>
    <row r="12" spans="1:13" ht="13.5">
      <c r="A12" s="72">
        <v>-4.75</v>
      </c>
      <c r="B12" s="76">
        <f t="shared" si="5"/>
        <v>10.098515850228356</v>
      </c>
      <c r="C12" s="76">
        <f t="shared" si="0"/>
        <v>63450846.41447497</v>
      </c>
      <c r="D12" s="72">
        <f t="shared" si="1"/>
        <v>0.00502806704847536</v>
      </c>
      <c r="E12" s="72">
        <f t="shared" si="2"/>
        <v>0.5975837995892456</v>
      </c>
      <c r="F12" s="72">
        <f t="shared" si="3"/>
        <v>20.570911707665683</v>
      </c>
      <c r="G12" s="72" t="str">
        <f>COMPLEX(E12,F12)</f>
        <v>0.597583799589246+20.5709117076657i</v>
      </c>
      <c r="H12" s="72">
        <f>IMABS(G12)</f>
        <v>20.57958976466998</v>
      </c>
      <c r="I12" s="72" t="str">
        <f>COMPLEX(E12-50,F12)</f>
        <v>-49.4024162004108+20.5709117076657i</v>
      </c>
      <c r="J12" s="72" t="str">
        <f>COMPLEX(E12+50,F12)</f>
        <v>50.5975837995892+20.5709117076657i</v>
      </c>
      <c r="K12" s="72" t="str">
        <f>IMDIV(I12,J12)</f>
        <v>-0.696039912576948+0.68954058028717i</v>
      </c>
      <c r="L12" s="72">
        <f>IMABS(K12)</f>
        <v>0.9797641408843726</v>
      </c>
      <c r="M12" s="72">
        <f t="shared" si="4"/>
        <v>97.83444970495334</v>
      </c>
    </row>
    <row r="13" spans="1:13" ht="13.5">
      <c r="A13" s="72">
        <v>-4.7</v>
      </c>
      <c r="B13" s="76">
        <f t="shared" si="5"/>
        <v>10.09878410443648</v>
      </c>
      <c r="C13" s="76">
        <f t="shared" si="0"/>
        <v>63452531.90537404</v>
      </c>
      <c r="D13" s="72">
        <f t="shared" si="1"/>
        <v>0.004975206022768464</v>
      </c>
      <c r="E13" s="72">
        <f t="shared" si="2"/>
        <v>0.6102717638026061</v>
      </c>
      <c r="F13" s="72">
        <f t="shared" si="3"/>
        <v>20.63081434165412</v>
      </c>
      <c r="G13" s="72" t="str">
        <f>COMPLEX(E13,F13)</f>
        <v>0.610271763802606+20.6308143416541i</v>
      </c>
      <c r="H13" s="72">
        <f>IMABS(G13)</f>
        <v>20.63983846897779</v>
      </c>
      <c r="I13" s="72" t="str">
        <f>COMPLEX(E13-50,F13)</f>
        <v>-49.3897282361974+20.6308143416541i</v>
      </c>
      <c r="J13" s="72" t="str">
        <f>COMPLEX(E13+50,F13)</f>
        <v>50.6102717638026+20.6308143416541i</v>
      </c>
      <c r="K13" s="72" t="str">
        <f>IMDIV(I13,J13)</f>
        <v>-0.694334168958693+0.690679825543012i</v>
      </c>
      <c r="L13" s="72">
        <f>IMABS(K13)</f>
        <v>0.9793561964860816</v>
      </c>
      <c r="M13" s="72">
        <f t="shared" si="4"/>
        <v>95.88137162570693</v>
      </c>
    </row>
    <row r="14" spans="1:13" ht="13.5">
      <c r="A14" s="72">
        <v>-4.65</v>
      </c>
      <c r="B14" s="76">
        <f t="shared" si="5"/>
        <v>10.0990523586446</v>
      </c>
      <c r="C14" s="76">
        <f t="shared" si="0"/>
        <v>63454217.3962731</v>
      </c>
      <c r="D14" s="72">
        <f t="shared" si="1"/>
        <v>0.0049223435928948955</v>
      </c>
      <c r="E14" s="72">
        <f t="shared" si="2"/>
        <v>0.623365509814621</v>
      </c>
      <c r="F14" s="72">
        <f t="shared" si="3"/>
        <v>20.691953099775894</v>
      </c>
      <c r="G14" s="72" t="str">
        <f>COMPLEX(E14,F14)</f>
        <v>0.623365509814621+20.6919530997759i</v>
      </c>
      <c r="H14" s="72">
        <f>IMABS(G14)</f>
        <v>20.70134072088453</v>
      </c>
      <c r="I14" s="72" t="str">
        <f>COMPLEX(E14-50,F14)</f>
        <v>-49.3766344901854+20.6919530997759i</v>
      </c>
      <c r="J14" s="72" t="str">
        <f>COMPLEX(E14+50,F14)</f>
        <v>50.6233655098146+20.6919530997759i</v>
      </c>
      <c r="K14" s="72" t="str">
        <f>IMDIV(I14,J14)</f>
        <v>-0.692589828604315+0.691834472045288i</v>
      </c>
      <c r="L14" s="72">
        <f>IMABS(K14)</f>
        <v>0.978935956738916</v>
      </c>
      <c r="M14" s="72">
        <f t="shared" si="4"/>
        <v>93.94853268247009</v>
      </c>
    </row>
    <row r="15" spans="1:13" ht="13.5">
      <c r="A15" s="72">
        <v>-4.6</v>
      </c>
      <c r="B15" s="76">
        <f t="shared" si="5"/>
        <v>10.099320612852724</v>
      </c>
      <c r="C15" s="76">
        <f t="shared" si="0"/>
        <v>63455902.88717216</v>
      </c>
      <c r="D15" s="72">
        <f t="shared" si="1"/>
        <v>0.0048694797588538785</v>
      </c>
      <c r="E15" s="72">
        <f t="shared" si="2"/>
        <v>0.6368824456277343</v>
      </c>
      <c r="F15" s="72">
        <f t="shared" si="3"/>
        <v>20.75436639880671</v>
      </c>
      <c r="G15" s="72" t="str">
        <f>COMPLEX(E15,F15)</f>
        <v>0.636882445627734+20.7543663988067i</v>
      </c>
      <c r="H15" s="72">
        <f>IMABS(G15)</f>
        <v>20.764136000938382</v>
      </c>
      <c r="I15" s="72" t="str">
        <f>COMPLEX(E15-50,F15)</f>
        <v>-49.3631175543723+20.7543663988067i</v>
      </c>
      <c r="J15" s="72" t="str">
        <f>COMPLEX(E15+50,F15)</f>
        <v>50.6368824456277+20.7543663988067i</v>
      </c>
      <c r="K15" s="72" t="str">
        <f>IMDIV(I15,J15)</f>
        <v>-0.69080562636464+0.693004738520699i</v>
      </c>
      <c r="L15" s="72">
        <f>IMABS(K15)</f>
        <v>0.9785029284724625</v>
      </c>
      <c r="M15" s="72">
        <f t="shared" si="4"/>
        <v>92.03592805364296</v>
      </c>
    </row>
    <row r="16" spans="1:13" ht="13.5">
      <c r="A16" s="72">
        <v>-4.55</v>
      </c>
      <c r="B16" s="76">
        <f t="shared" si="5"/>
        <v>10.099588867060847</v>
      </c>
      <c r="C16" s="76">
        <f t="shared" si="0"/>
        <v>63457588.37807123</v>
      </c>
      <c r="D16" s="72">
        <f t="shared" si="1"/>
        <v>0.0048166145206455235</v>
      </c>
      <c r="E16" s="72">
        <f t="shared" si="2"/>
        <v>0.6508409186688375</v>
      </c>
      <c r="F16" s="72">
        <f t="shared" si="3"/>
        <v>20.818094240960317</v>
      </c>
      <c r="G16" s="72" t="str">
        <f>COMPLEX(E16,F16)</f>
        <v>0.650840918668838+20.8180942409603i</v>
      </c>
      <c r="H16" s="72">
        <f>IMABS(G16)</f>
        <v>20.82826545171052</v>
      </c>
      <c r="I16" s="72" t="str">
        <f>COMPLEX(E16-50,F16)</f>
        <v>-49.3491590813312+20.8180942409603i</v>
      </c>
      <c r="J16" s="72" t="str">
        <f>COMPLEX(E16+50,F16)</f>
        <v>50.6508409186688+20.8180942409603i</v>
      </c>
      <c r="K16" s="72" t="str">
        <f>IMDIV(I16,J16)</f>
        <v>-0.688980243703174+0.694190841589227i</v>
      </c>
      <c r="L16" s="72">
        <f>IMABS(K16)</f>
        <v>0.9780565938429351</v>
      </c>
      <c r="M16" s="72">
        <f t="shared" si="4"/>
        <v>90.14355290534867</v>
      </c>
    </row>
    <row r="17" spans="1:13" ht="13.5">
      <c r="A17" s="72">
        <v>-4.5</v>
      </c>
      <c r="B17" s="76">
        <f t="shared" si="5"/>
        <v>10.099857121268968</v>
      </c>
      <c r="C17" s="76">
        <f t="shared" si="0"/>
        <v>63459273.86897029</v>
      </c>
      <c r="D17" s="72">
        <f t="shared" si="1"/>
        <v>0.004763747878270497</v>
      </c>
      <c r="E17" s="72">
        <f t="shared" si="2"/>
        <v>0.6652602770114495</v>
      </c>
      <c r="F17" s="72">
        <f t="shared" si="3"/>
        <v>20.88317829516749</v>
      </c>
      <c r="G17" s="72" t="str">
        <f>COMPLEX(E17,F17)</f>
        <v>0.66526027701145+20.8831782951675i</v>
      </c>
      <c r="H17" s="72">
        <f>IMABS(G17)</f>
        <v>20.89377196544282</v>
      </c>
      <c r="I17" s="72" t="str">
        <f>COMPLEX(E17-50,F17)</f>
        <v>-49.3347397229886+20.8831782951675i</v>
      </c>
      <c r="J17" s="72" t="str">
        <f>COMPLEX(E17+50,F17)</f>
        <v>50.6652602770114+20.8831782951675i</v>
      </c>
      <c r="K17" s="72" t="str">
        <f>IMDIV(I17,J17)</f>
        <v>-0.687112305977177+0.6953929950633i</v>
      </c>
      <c r="L17" s="72">
        <f>IMABS(K17)</f>
        <v>0.9775964088561191</v>
      </c>
      <c r="M17" s="72">
        <f t="shared" si="4"/>
        <v>88.27140239060557</v>
      </c>
    </row>
    <row r="18" spans="1:13" ht="13.5">
      <c r="A18" s="72">
        <v>-4.45</v>
      </c>
      <c r="B18" s="76">
        <f t="shared" si="5"/>
        <v>10.100125375477091</v>
      </c>
      <c r="C18" s="76">
        <f t="shared" si="0"/>
        <v>63460959.35986936</v>
      </c>
      <c r="D18" s="72">
        <f t="shared" si="1"/>
        <v>0.00471087983172791</v>
      </c>
      <c r="E18" s="72">
        <f t="shared" si="2"/>
        <v>0.6801609352823694</v>
      </c>
      <c r="F18" s="72">
        <f t="shared" si="3"/>
        <v>20.949661983310577</v>
      </c>
      <c r="G18" s="72" t="str">
        <f>COMPLEX(E18,F18)</f>
        <v>0.680160935282369+20.9496619833106i</v>
      </c>
      <c r="H18" s="72">
        <f>IMABS(G18)</f>
        <v>20.960700277253473</v>
      </c>
      <c r="I18" s="72" t="str">
        <f>COMPLEX(E18-50,F18)</f>
        <v>-49.3198390647176+20.9496619833106i</v>
      </c>
      <c r="J18" s="72" t="str">
        <f>COMPLEX(E18+50,F18)</f>
        <v>50.6801609352824+20.9496619833106i</v>
      </c>
      <c r="K18" s="72" t="str">
        <f>IMDIV(I18,J18)</f>
        <v>-0.685200379558946+0.696611409166393i</v>
      </c>
      <c r="L18" s="72">
        <f>IMABS(K18)</f>
        <v>0.9771218017875313</v>
      </c>
      <c r="M18" s="72">
        <f t="shared" si="4"/>
        <v>86.41947164833945</v>
      </c>
    </row>
    <row r="19" spans="1:13" ht="13.5">
      <c r="A19" s="72">
        <v>-4.4</v>
      </c>
      <c r="B19" s="76">
        <f t="shared" si="5"/>
        <v>10.100393629685215</v>
      </c>
      <c r="C19" s="76">
        <f t="shared" si="0"/>
        <v>63462644.85076843</v>
      </c>
      <c r="D19" s="72">
        <f t="shared" si="1"/>
        <v>0.004658010381018207</v>
      </c>
      <c r="E19" s="72">
        <f t="shared" si="2"/>
        <v>0.6955644456629635</v>
      </c>
      <c r="F19" s="72">
        <f t="shared" si="3"/>
        <v>21.01759057175233</v>
      </c>
      <c r="G19" s="72" t="str">
        <f>COMPLEX(E19,F19)</f>
        <v>0.695564445662963+21.0175905717523i</v>
      </c>
      <c r="H19" s="72">
        <f>IMABS(G19)</f>
        <v>21.02909706430311</v>
      </c>
      <c r="I19" s="72" t="str">
        <f>COMPLEX(E19-50,F19)</f>
        <v>-49.304435554337+21.0175905717523i</v>
      </c>
      <c r="J19" s="72" t="str">
        <f>COMPLEX(E19+50,F19)</f>
        <v>50.695564445663+21.0175905717523i</v>
      </c>
      <c r="K19" s="72" t="str">
        <f>IMDIV(I19,J19)</f>
        <v>-0.683242968787154+0.697846289662444i</v>
      </c>
      <c r="L19" s="72">
        <f>IMABS(K19)</f>
        <v>0.9766321714917666</v>
      </c>
      <c r="M19" s="72">
        <f t="shared" si="4"/>
        <v>84.58775580261228</v>
      </c>
    </row>
    <row r="20" spans="1:13" ht="13.5">
      <c r="A20" s="72">
        <v>-4.35</v>
      </c>
      <c r="B20" s="76">
        <f t="shared" si="5"/>
        <v>10.100661883893336</v>
      </c>
      <c r="C20" s="76">
        <f t="shared" si="0"/>
        <v>63464330.34166749</v>
      </c>
      <c r="D20" s="72">
        <f t="shared" si="1"/>
        <v>0.004605139526141722</v>
      </c>
      <c r="E20" s="72">
        <f t="shared" si="2"/>
        <v>0.7114935744406725</v>
      </c>
      <c r="F20" s="72">
        <f t="shared" si="3"/>
        <v>21.08701126854485</v>
      </c>
      <c r="G20" s="72" t="str">
        <f>COMPLEX(E20,F20)</f>
        <v>0.711493574440673+21.0870112685448i</v>
      </c>
      <c r="H20" s="72">
        <f>IMABS(G20)</f>
        <v>21.099011051378824</v>
      </c>
      <c r="I20" s="72" t="str">
        <f>COMPLEX(E20-50,F20)</f>
        <v>-49.2885064255593+21.0870112685448i</v>
      </c>
      <c r="J20" s="72" t="str">
        <f>COMPLEX(E20+50,F20)</f>
        <v>50.7114935744407+21.0870112685448i</v>
      </c>
      <c r="K20" s="72" t="str">
        <f>IMDIV(I20,J20)</f>
        <v>-0.681238512736757+0.699097836886822i</v>
      </c>
      <c r="L20" s="72">
        <f>IMABS(K20)</f>
        <v>0.9761268855920435</v>
      </c>
      <c r="M20" s="72">
        <f t="shared" si="4"/>
        <v>82.7762499614812</v>
      </c>
    </row>
    <row r="21" spans="1:13" ht="13.5">
      <c r="A21" s="72">
        <v>-4.3</v>
      </c>
      <c r="B21" s="76">
        <f t="shared" si="5"/>
        <v>10.10093013810146</v>
      </c>
      <c r="C21" s="76">
        <f t="shared" si="0"/>
        <v>63466015.83256655</v>
      </c>
      <c r="D21" s="72">
        <f t="shared" si="1"/>
        <v>0.004552267267097898</v>
      </c>
      <c r="E21" s="72">
        <f t="shared" si="2"/>
        <v>0.7279723846080931</v>
      </c>
      <c r="F21" s="72">
        <f t="shared" si="3"/>
        <v>21.15797332671664</v>
      </c>
      <c r="G21" s="72" t="str">
        <f>COMPLEX(E21,F21)</f>
        <v>0.727972384608093+21.1579733267166i</v>
      </c>
      <c r="H21" s="72">
        <f>IMABS(G21)</f>
        <v>21.170493123373465</v>
      </c>
      <c r="I21" s="72" t="str">
        <f>COMPLEX(E21-50,F21)</f>
        <v>-49.2720276153919+21.1579733267166i</v>
      </c>
      <c r="J21" s="72" t="str">
        <f>COMPLEX(E21+50,F21)</f>
        <v>50.7279723846081+21.1579733267166i</v>
      </c>
      <c r="K21" s="72" t="str">
        <f>IMDIV(I21,J21)</f>
        <v>-0.679185381795789+0.70036624466835i</v>
      </c>
      <c r="L21" s="72">
        <f>IMABS(K21)</f>
        <v>0.9756052785404242</v>
      </c>
      <c r="M21" s="72">
        <f t="shared" si="4"/>
        <v>80.98494921592682</v>
      </c>
    </row>
    <row r="22" spans="1:13" ht="13.5">
      <c r="A22" s="72">
        <v>-4.25</v>
      </c>
      <c r="B22" s="76">
        <f t="shared" si="5"/>
        <v>10.101198392309582</v>
      </c>
      <c r="C22" s="76">
        <f t="shared" si="0"/>
        <v>63467701.32346562</v>
      </c>
      <c r="D22" s="72">
        <f t="shared" si="1"/>
        <v>0.0044993936038865145</v>
      </c>
      <c r="E22" s="72">
        <f t="shared" si="2"/>
        <v>0.7450263250585093</v>
      </c>
      <c r="F22" s="72">
        <f t="shared" si="3"/>
        <v>21.2305281540718</v>
      </c>
      <c r="G22" s="72" t="str">
        <f>COMPLEX(E22,F22)</f>
        <v>0.745026325058509+21.2305281540718i</v>
      </c>
      <c r="H22" s="72">
        <f>IMABS(G22)</f>
        <v>21.243596445184735</v>
      </c>
      <c r="I22" s="72" t="str">
        <f>COMPLEX(E22-50,F22)</f>
        <v>-49.2549736749415+21.2305281540718i</v>
      </c>
      <c r="J22" s="72" t="str">
        <f>COMPLEX(E22+50,F22)</f>
        <v>50.7450263250585+21.2305281540718i</v>
      </c>
      <c r="K22" s="72" t="str">
        <f>IMDIV(I22,J22)</f>
        <v>-0.677081874036336+0.70165169913075i</v>
      </c>
      <c r="L22" s="72">
        <f>IMABS(K22)</f>
        <v>0.9750666495381868</v>
      </c>
      <c r="M22" s="72">
        <f t="shared" si="4"/>
        <v>79.21384863871819</v>
      </c>
    </row>
    <row r="23" spans="1:13" ht="13.5">
      <c r="A23" s="72">
        <v>-4.2</v>
      </c>
      <c r="B23" s="76">
        <f t="shared" si="5"/>
        <v>10.101466646517704</v>
      </c>
      <c r="C23" s="76">
        <f t="shared" si="0"/>
        <v>63469386.81436468</v>
      </c>
      <c r="D23" s="72">
        <f t="shared" si="1"/>
        <v>0.004446518536508459</v>
      </c>
      <c r="E23" s="72">
        <f t="shared" si="2"/>
        <v>0.762682326984352</v>
      </c>
      <c r="F23" s="72">
        <f t="shared" si="3"/>
        <v>21.30472942997511</v>
      </c>
      <c r="G23" s="72" t="str">
        <f>COMPLEX(E23,F23)</f>
        <v>0.762682326984352+21.3047294299751i</v>
      </c>
      <c r="H23" s="72">
        <f>IMABS(G23)</f>
        <v>21.318376589607883</v>
      </c>
      <c r="I23" s="72" t="str">
        <f>COMPLEX(E23-50,F23)</f>
        <v>-49.2373176730156+21.3047294299751i</v>
      </c>
      <c r="J23" s="72" t="str">
        <f>COMPLEX(E23+50,F23)</f>
        <v>50.7626823269844+21.3047294299751i</v>
      </c>
      <c r="K23" s="72" t="str">
        <f>IMDIV(I23,J23)</f>
        <v>-0.674926211366021+0.70295437736074i</v>
      </c>
      <c r="L23" s="72">
        <f>IMABS(K23)</f>
        <v>0.9745102603048963</v>
      </c>
      <c r="M23" s="72">
        <f t="shared" si="4"/>
        <v>77.4629432831822</v>
      </c>
    </row>
    <row r="24" spans="1:13" ht="13.5">
      <c r="A24" s="72">
        <v>-4.15</v>
      </c>
      <c r="B24" s="76">
        <f t="shared" si="5"/>
        <v>10.101734900725827</v>
      </c>
      <c r="C24" s="76">
        <f t="shared" si="0"/>
        <v>63471072.30526375</v>
      </c>
      <c r="D24" s="72">
        <f t="shared" si="1"/>
        <v>0.004393642064962955</v>
      </c>
      <c r="E24" s="72">
        <f t="shared" si="2"/>
        <v>0.780968908148468</v>
      </c>
      <c r="F24" s="72">
        <f t="shared" si="3"/>
        <v>21.380633229636334</v>
      </c>
      <c r="G24" s="72" t="str">
        <f>COMPLEX(E24,F24)</f>
        <v>0.780968908148468+21.3806332296363i</v>
      </c>
      <c r="H24" s="72">
        <f>IMABS(G24)</f>
        <v>21.39489167384875</v>
      </c>
      <c r="I24" s="72" t="str">
        <f>COMPLEX(E24-50,F24)</f>
        <v>-49.2190310918515+21.3806332296363i</v>
      </c>
      <c r="J24" s="72" t="str">
        <f>COMPLEX(E24+50,F24)</f>
        <v>50.7809689081485+21.3806332296363i</v>
      </c>
      <c r="K24" s="72" t="str">
        <f>IMDIV(I24,J24)</f>
        <v>-0.672716535445326+0.704274445928614i</v>
      </c>
      <c r="L24" s="72">
        <f>IMABS(K24)</f>
        <v>0.9739353326836534</v>
      </c>
      <c r="M24" s="72">
        <f t="shared" si="4"/>
        <v>75.73222818177652</v>
      </c>
    </row>
    <row r="25" spans="1:13" ht="13.5">
      <c r="A25" s="72">
        <v>-4.1</v>
      </c>
      <c r="B25" s="76">
        <f t="shared" si="5"/>
        <v>10.10200315493395</v>
      </c>
      <c r="C25" s="76">
        <f t="shared" si="0"/>
        <v>63472757.796162814</v>
      </c>
      <c r="D25" s="72">
        <f t="shared" si="1"/>
        <v>0.004340764189250446</v>
      </c>
      <c r="E25" s="72">
        <f t="shared" si="2"/>
        <v>0.7999162857641448</v>
      </c>
      <c r="F25" s="72">
        <f t="shared" si="3"/>
        <v>21.458298156430274</v>
      </c>
      <c r="G25" s="72" t="str">
        <f>COMPLEX(E25,F25)</f>
        <v>0.799916285764145+21.4582981564303i</v>
      </c>
      <c r="H25" s="72">
        <f>IMABS(G25)</f>
        <v>21.47320250532022</v>
      </c>
      <c r="I25" s="72" t="str">
        <f>COMPLEX(E25-50,F25)</f>
        <v>-49.2000837142359+21.4582981564303i</v>
      </c>
      <c r="J25" s="72" t="str">
        <f>COMPLEX(E25+50,F25)</f>
        <v>50.7999162857641+21.4582981564303i</v>
      </c>
      <c r="K25" s="72" t="str">
        <f>IMDIV(I25,J25)</f>
        <v>-0.670450903355597+0.705612059245219i</v>
      </c>
      <c r="L25" s="72">
        <f>IMABS(K25)</f>
        <v>0.9733410460689587</v>
      </c>
      <c r="M25" s="72">
        <f t="shared" si="4"/>
        <v>74.0216983447061</v>
      </c>
    </row>
    <row r="26" spans="1:13" ht="13.5">
      <c r="A26" s="72">
        <v>-4.05</v>
      </c>
      <c r="B26" s="76">
        <f t="shared" si="5"/>
        <v>10.102271409142073</v>
      </c>
      <c r="C26" s="76">
        <f t="shared" si="0"/>
        <v>63474443.287061885</v>
      </c>
      <c r="D26" s="72">
        <f t="shared" si="1"/>
        <v>0.004287884909370598</v>
      </c>
      <c r="E26" s="72">
        <f t="shared" si="2"/>
        <v>0.8195564988048918</v>
      </c>
      <c r="F26" s="72">
        <f t="shared" si="3"/>
        <v>21.537785482861732</v>
      </c>
      <c r="G26" s="72" t="str">
        <f>COMPLEX(E26,F26)</f>
        <v>0.819556498804892+21.5377854828617i</v>
      </c>
      <c r="H26" s="72">
        <f>IMABS(G26)</f>
        <v>21.553372737474326</v>
      </c>
      <c r="I26" s="72" t="str">
        <f>COMPLEX(E26-50,F26)</f>
        <v>-49.1804435011951+21.5377854828617i</v>
      </c>
      <c r="J26" s="72" t="str">
        <f>COMPLEX(E26+50,F26)</f>
        <v>50.8195564988049+21.5377854828617i</v>
      </c>
      <c r="K26" s="72" t="str">
        <f>IMDIV(I26,J26)</f>
        <v>-0.668127283000717+0.706967357738025i</v>
      </c>
      <c r="L26" s="72">
        <f>IMABS(K26)</f>
        <v>0.9727265346421906</v>
      </c>
      <c r="M26" s="72">
        <f t="shared" si="4"/>
        <v>72.33134875826578</v>
      </c>
    </row>
    <row r="27" spans="1:13" ht="13.5">
      <c r="A27" s="72">
        <v>-4</v>
      </c>
      <c r="B27" s="76">
        <f t="shared" si="5"/>
        <v>10.102539663350194</v>
      </c>
      <c r="C27" s="76">
        <f t="shared" si="0"/>
        <v>63476128.77796094</v>
      </c>
      <c r="D27" s="72">
        <f t="shared" si="1"/>
        <v>0.004235004225324079</v>
      </c>
      <c r="E27" s="72">
        <f t="shared" si="2"/>
        <v>0.8399235406463298</v>
      </c>
      <c r="F27" s="72">
        <f t="shared" si="3"/>
        <v>21.619159300805592</v>
      </c>
      <c r="G27" s="72" t="str">
        <f>COMPLEX(E27,F27)</f>
        <v>0.83992354064633+21.6191593008056i</v>
      </c>
      <c r="H27" s="72">
        <f>IMABS(G27)</f>
        <v>21.635469036462812</v>
      </c>
      <c r="I27" s="72" t="str">
        <f>COMPLEX(E27-50,F27)</f>
        <v>-49.1600764593537+21.6191593008056i</v>
      </c>
      <c r="J27" s="72" t="str">
        <f>COMPLEX(E27+50,F27)</f>
        <v>50.8399235406463+21.6191593008056i</v>
      </c>
      <c r="K27" s="72" t="str">
        <f>IMDIV(I27,J27)</f>
        <v>-0.6657435482251+0.70834046582655i</v>
      </c>
      <c r="L27" s="72">
        <f>IMABS(K27)</f>
        <v>0.9720908843985319</v>
      </c>
      <c r="M27" s="72">
        <f t="shared" si="4"/>
        <v>70.66117438328256</v>
      </c>
    </row>
    <row r="28" spans="1:13" ht="13.5">
      <c r="A28" s="72">
        <v>-3.95</v>
      </c>
      <c r="B28" s="76">
        <f t="shared" si="5"/>
        <v>10.102807917558318</v>
      </c>
      <c r="C28" s="76">
        <f t="shared" si="0"/>
        <v>63477814.26886001</v>
      </c>
      <c r="D28" s="72">
        <f t="shared" si="1"/>
        <v>0.004182122137109778</v>
      </c>
      <c r="E28" s="72">
        <f t="shared" si="2"/>
        <v>0.8610535030468659</v>
      </c>
      <c r="F28" s="72">
        <f t="shared" si="3"/>
        <v>21.70248668172973</v>
      </c>
      <c r="G28" s="72" t="str">
        <f>COMPLEX(E28,F28)</f>
        <v>0.861053503046866+21.7024866817297i</v>
      </c>
      <c r="H28" s="72">
        <f>IMABS(G28)</f>
        <v>21.719561259513604</v>
      </c>
      <c r="I28" s="72" t="str">
        <f>COMPLEX(E28-50,F28)</f>
        <v>-49.1389464969531+21.7024866817297i</v>
      </c>
      <c r="J28" s="72" t="str">
        <f>COMPLEX(E28+50,F28)</f>
        <v>50.8610535030469+21.7024866817297i</v>
      </c>
      <c r="K28" s="72" t="str">
        <f>IMDIV(I28,J28)</f>
        <v>-0.66329747362873+0.709731489675488i</v>
      </c>
      <c r="L28" s="72">
        <f>IMABS(K28)</f>
        <v>0.9714331299473182</v>
      </c>
      <c r="M28" s="72">
        <f t="shared" si="4"/>
        <v>69.011170153107</v>
      </c>
    </row>
    <row r="29" spans="1:13" ht="13.5">
      <c r="A29" s="72">
        <v>-3.9</v>
      </c>
      <c r="B29" s="76">
        <f t="shared" si="5"/>
        <v>10.10307617176644</v>
      </c>
      <c r="C29" s="76">
        <f t="shared" si="0"/>
        <v>63479499.759759076</v>
      </c>
      <c r="D29" s="72">
        <f t="shared" si="1"/>
        <v>0.004129238644728694</v>
      </c>
      <c r="E29" s="72">
        <f t="shared" si="2"/>
        <v>0.8829847325768068</v>
      </c>
      <c r="F29" s="72">
        <f t="shared" si="3"/>
        <v>21.787837847636077</v>
      </c>
      <c r="G29" s="72" t="str">
        <f>COMPLEX(E29,F29)</f>
        <v>0.882984732576807+21.7878378476361i</v>
      </c>
      <c r="H29" s="72">
        <f>IMABS(G29)</f>
        <v>21.805722645967226</v>
      </c>
      <c r="I29" s="72" t="str">
        <f>COMPLEX(E29-50,F29)</f>
        <v>-49.1170152674232+21.7878378476361i</v>
      </c>
      <c r="J29" s="72" t="str">
        <f>COMPLEX(E29+50,F29)</f>
        <v>50.8829847325768+21.7878378476361i</v>
      </c>
      <c r="K29" s="72" t="str">
        <f>IMDIV(I29,J29)</f>
        <v>-0.66078672905961+0.711140514701176i</v>
      </c>
      <c r="L29" s="72">
        <f>IMABS(K29)</f>
        <v>0.9707522510665386</v>
      </c>
      <c r="M29" s="72">
        <f t="shared" si="4"/>
        <v>67.38133097182964</v>
      </c>
    </row>
    <row r="30" spans="1:13" ht="13.5">
      <c r="A30" s="72">
        <v>-3.85</v>
      </c>
      <c r="B30" s="76">
        <f t="shared" si="5"/>
        <v>10.103344425974562</v>
      </c>
      <c r="C30" s="76">
        <f t="shared" si="0"/>
        <v>63481185.25065814</v>
      </c>
      <c r="D30" s="72">
        <f t="shared" si="1"/>
        <v>0.0040763537481803835</v>
      </c>
      <c r="E30" s="72">
        <f t="shared" si="2"/>
        <v>0.905758000739098</v>
      </c>
      <c r="F30" s="72">
        <f t="shared" si="3"/>
        <v>21.875286353556195</v>
      </c>
      <c r="G30" s="72" t="str">
        <f>COMPLEX(E30,F30)</f>
        <v>0.905758000739098+21.8752863535562i</v>
      </c>
      <c r="H30" s="72">
        <f>IMABS(G30)</f>
        <v>21.89403002203991</v>
      </c>
      <c r="I30" s="72" t="str">
        <f>COMPLEX(E30-50,F30)</f>
        <v>-49.0942419992609+21.8752863535562i</v>
      </c>
      <c r="J30" s="72" t="str">
        <f>COMPLEX(E30+50,F30)</f>
        <v>50.9057580007391+21.8752863535562i</v>
      </c>
      <c r="K30" s="72" t="str">
        <f>IMDIV(I30,J30)</f>
        <v>-0.658208873761499+0.712567602804658i</v>
      </c>
      <c r="L30" s="72">
        <f>IMABS(K30)</f>
        <v>0.9700471689898165</v>
      </c>
      <c r="M30" s="72">
        <f t="shared" si="4"/>
        <v>65.77165171198772</v>
      </c>
    </row>
    <row r="31" spans="1:13" ht="13.5">
      <c r="A31" s="72">
        <v>-3.8</v>
      </c>
      <c r="B31" s="76">
        <f t="shared" si="5"/>
        <v>10.103612680182685</v>
      </c>
      <c r="C31" s="76">
        <f t="shared" si="0"/>
        <v>63482870.7415572</v>
      </c>
      <c r="D31" s="72">
        <f t="shared" si="1"/>
        <v>0.004023467447465068</v>
      </c>
      <c r="E31" s="72">
        <f t="shared" si="2"/>
        <v>0.9294166891534348</v>
      </c>
      <c r="F31" s="72">
        <f t="shared" si="3"/>
        <v>21.964909282463054</v>
      </c>
      <c r="G31" s="72" t="str">
        <f>COMPLEX(E31,F31)</f>
        <v>0.929416689153435+21.9649092824631i</v>
      </c>
      <c r="H31" s="72">
        <f>IMABS(G31)</f>
        <v>21.984564020441947</v>
      </c>
      <c r="I31" s="72" t="str">
        <f>COMPLEX(E31-50,F31)</f>
        <v>-49.0705833108466+21.9649092824631i</v>
      </c>
      <c r="J31" s="72" t="str">
        <f>COMPLEX(E31+50,F31)</f>
        <v>50.9294166891534+21.9649092824631i</v>
      </c>
      <c r="K31" s="72" t="str">
        <f>IMDIV(I31,J31)</f>
        <v>-0.655561350154649+0.714012789301072i</v>
      </c>
      <c r="L31" s="72">
        <f>IMABS(K31)</f>
        <v>0.969316742402649</v>
      </c>
      <c r="M31" s="72">
        <f t="shared" si="4"/>
        <v>64.18212721235525</v>
      </c>
    </row>
    <row r="32" spans="1:13" ht="13.5">
      <c r="A32" s="72">
        <v>-3.75</v>
      </c>
      <c r="B32" s="76">
        <f t="shared" si="5"/>
        <v>10.103880934390808</v>
      </c>
      <c r="C32" s="76">
        <f t="shared" si="0"/>
        <v>63484556.232456274</v>
      </c>
      <c r="D32" s="72">
        <f t="shared" si="1"/>
        <v>0.003970579742582192</v>
      </c>
      <c r="E32" s="72">
        <f t="shared" si="2"/>
        <v>0.9540069913409583</v>
      </c>
      <c r="F32" s="72">
        <f t="shared" si="3"/>
        <v>22.05678745356871</v>
      </c>
      <c r="G32" s="72" t="str">
        <f>COMPLEX(E32,F32)</f>
        <v>0.954006991340958+22.0567874535687i</v>
      </c>
      <c r="H32" s="72">
        <f>IMABS(G32)</f>
        <v>22.077409316118434</v>
      </c>
      <c r="I32" s="72" t="str">
        <f>COMPLEX(E32-50,F32)</f>
        <v>-49.045993008659+22.0567874535687i</v>
      </c>
      <c r="J32" s="72" t="str">
        <f>COMPLEX(E32+50,F32)</f>
        <v>50.954006991341+22.0567874535687i</v>
      </c>
      <c r="K32" s="72" t="str">
        <f>IMDIV(I32,J32)</f>
        <v>-0.652841477224819+0.715476079511973i</v>
      </c>
      <c r="L32" s="72">
        <f>IMABS(K32)</f>
        <v>0.9685597631219804</v>
      </c>
      <c r="M32" s="72">
        <f t="shared" si="4"/>
        <v>62.61275227535695</v>
      </c>
    </row>
    <row r="33" spans="1:13" ht="13.5">
      <c r="A33" s="72">
        <v>-3.7</v>
      </c>
      <c r="B33" s="76">
        <f t="shared" si="5"/>
        <v>10.10414918859893</v>
      </c>
      <c r="C33" s="76">
        <f t="shared" si="0"/>
        <v>63486241.72335534</v>
      </c>
      <c r="D33" s="72">
        <f t="shared" si="1"/>
        <v>0.0039176906335326445</v>
      </c>
      <c r="E33" s="72">
        <f t="shared" si="2"/>
        <v>0.9795781328164613</v>
      </c>
      <c r="F33" s="72">
        <f t="shared" si="3"/>
        <v>22.151005645030644</v>
      </c>
      <c r="G33" s="72" t="str">
        <f>COMPLEX(E33,F33)</f>
        <v>0.979578132816461+22.1510056450306i</v>
      </c>
      <c r="H33" s="72">
        <f>IMABS(G33)</f>
        <v>22.172654879478678</v>
      </c>
      <c r="I33" s="72" t="str">
        <f>COMPLEX(E33-50,F33)</f>
        <v>-49.0204218671835+22.1510056450306i</v>
      </c>
      <c r="J33" s="72" t="str">
        <f>COMPLEX(E33+50,F33)</f>
        <v>50.9795781328165+22.1510056450306i</v>
      </c>
      <c r="K33" s="72" t="str">
        <f>IMDIV(I33,J33)</f>
        <v>-0.650046443495055+0.716957444983123i</v>
      </c>
      <c r="L33" s="72">
        <f>IMABS(K33)</f>
        <v>0.9677749514310119</v>
      </c>
      <c r="M33" s="72">
        <f t="shared" si="4"/>
        <v>61.06352166447026</v>
      </c>
    </row>
    <row r="34" spans="1:13" ht="13.5">
      <c r="A34" s="72">
        <v>-3.65</v>
      </c>
      <c r="B34" s="76">
        <f t="shared" si="5"/>
        <v>10.104417442807053</v>
      </c>
      <c r="C34" s="76">
        <f t="shared" si="0"/>
        <v>63487927.2142544</v>
      </c>
      <c r="D34" s="72">
        <f t="shared" si="1"/>
        <v>0.003864800120315648</v>
      </c>
      <c r="E34" s="72">
        <f t="shared" si="2"/>
        <v>1.0061826114014474</v>
      </c>
      <c r="F34" s="72">
        <f t="shared" si="3"/>
        <v>22.24765283220291</v>
      </c>
      <c r="G34" s="72" t="str">
        <f>COMPLEX(E34,F34)</f>
        <v>1.00618261140145+22.2476528322029i</v>
      </c>
      <c r="H34" s="72">
        <f>IMABS(G34)</f>
        <v>22.270394248636737</v>
      </c>
      <c r="I34" s="72" t="str">
        <f>COMPLEX(E34-50,F34)</f>
        <v>-48.9938173885986+22.2476528322029i</v>
      </c>
      <c r="J34" s="72" t="str">
        <f>COMPLEX(E34+50,F34)</f>
        <v>51.0061826114014+22.2476528322029i</v>
      </c>
      <c r="K34" s="72" t="str">
        <f>IMDIV(I34,J34)</f>
        <v>-0.647173299552379+0.71845681928614i</v>
      </c>
      <c r="L34" s="72">
        <f>IMABS(K34)</f>
        <v>0.966960951037978</v>
      </c>
      <c r="M34" s="72">
        <f t="shared" si="4"/>
        <v>59.53443010115014</v>
      </c>
    </row>
    <row r="35" spans="1:13" ht="13.5">
      <c r="A35" s="72">
        <v>-3.6</v>
      </c>
      <c r="B35" s="76">
        <f t="shared" si="5"/>
        <v>10.104685697015176</v>
      </c>
      <c r="C35" s="76">
        <f t="shared" si="0"/>
        <v>63489612.70515347</v>
      </c>
      <c r="D35" s="72">
        <f t="shared" si="1"/>
        <v>0.0038119082029314244</v>
      </c>
      <c r="E35" s="72">
        <f t="shared" si="2"/>
        <v>1.0338764598871983</v>
      </c>
      <c r="F35" s="72">
        <f t="shared" si="3"/>
        <v>22.346822442626795</v>
      </c>
      <c r="G35" s="72" t="str">
        <f>COMPLEX(E35,F35)</f>
        <v>1.0338764598872+22.3468224426268i</v>
      </c>
      <c r="H35" s="72">
        <f>IMABS(G35)</f>
        <v>22.370725822301733</v>
      </c>
      <c r="I35" s="72" t="str">
        <f>COMPLEX(E35-50,F35)</f>
        <v>-48.9661235401128+22.3468224426268i</v>
      </c>
      <c r="J35" s="72" t="str">
        <f>COMPLEX(E35+50,F35)</f>
        <v>51.0338764598872+22.3468224426268i</v>
      </c>
      <c r="K35" s="72" t="str">
        <f>IMDIV(I35,J35)</f>
        <v>-0.644218950100937+0.719974093357146i</v>
      </c>
      <c r="L35" s="72">
        <f>IMABS(K35)</f>
        <v>0.9661163236249546</v>
      </c>
      <c r="M35" s="72">
        <f t="shared" si="4"/>
        <v>58.02547226170996</v>
      </c>
    </row>
    <row r="36" spans="1:13" ht="13.5">
      <c r="A36" s="72">
        <v>-3.55</v>
      </c>
      <c r="B36" s="76">
        <f t="shared" si="5"/>
        <v>10.104953951223298</v>
      </c>
      <c r="C36" s="76">
        <f t="shared" si="0"/>
        <v>63491298.19605253</v>
      </c>
      <c r="D36" s="72">
        <f t="shared" si="1"/>
        <v>0.003759014881380529</v>
      </c>
      <c r="E36" s="72">
        <f t="shared" si="2"/>
        <v>1.0627195334410906</v>
      </c>
      <c r="F36" s="72">
        <f t="shared" si="3"/>
        <v>22.448612629091684</v>
      </c>
      <c r="G36" s="72" t="str">
        <f>COMPLEX(E36,F36)</f>
        <v>1.06271953344109+22.4486126290917i</v>
      </c>
      <c r="H36" s="72">
        <f>IMABS(G36)</f>
        <v>22.473753175154624</v>
      </c>
      <c r="I36" s="72" t="str">
        <f>COMPLEX(E36-50,F36)</f>
        <v>-48.9372804665589+22.4486126290917i</v>
      </c>
      <c r="J36" s="72" t="str">
        <f>COMPLEX(E36+50,F36)</f>
        <v>51.0627195334411+22.4486126290917i</v>
      </c>
      <c r="K36" s="72" t="str">
        <f>IMDIV(I36,J36)</f>
        <v>-0.641180145510473+0.721509110320552i</v>
      </c>
      <c r="L36" s="72">
        <f>IMABS(K36)</f>
        <v>0.9652395429489956</v>
      </c>
      <c r="M36" s="72">
        <f t="shared" si="4"/>
        <v>56.5366427738674</v>
      </c>
    </row>
    <row r="37" spans="1:13" ht="13.5">
      <c r="A37" s="72">
        <v>-3.50000000000001</v>
      </c>
      <c r="B37" s="76">
        <f t="shared" si="5"/>
        <v>10.10522220543142</v>
      </c>
      <c r="C37" s="76">
        <f t="shared" si="0"/>
        <v>63492983.6869516</v>
      </c>
      <c r="D37" s="72">
        <f t="shared" si="1"/>
        <v>0.0037061201556619627</v>
      </c>
      <c r="E37" s="72">
        <f t="shared" si="2"/>
        <v>1.0927758244330985</v>
      </c>
      <c r="F37" s="72">
        <f t="shared" si="3"/>
        <v>22.55312656218699</v>
      </c>
      <c r="G37" s="72" t="str">
        <f>COMPLEX(E37,F37)</f>
        <v>1.0927758244331+22.553126562187i</v>
      </c>
      <c r="H37" s="72">
        <f>IMABS(G37)</f>
        <v>22.579585397710257</v>
      </c>
      <c r="I37" s="72" t="str">
        <f>COMPLEX(E37-50,F37)</f>
        <v>-48.9072241755669+22.553126562187i</v>
      </c>
      <c r="J37" s="72" t="str">
        <f>COMPLEX(E37+50,F37)</f>
        <v>51.0927758244331+22.553126562187i</v>
      </c>
      <c r="K37" s="72" t="str">
        <f>IMDIV(I37,J37)</f>
        <v>-0.638053472827867+0.723061659739579i</v>
      </c>
      <c r="L37" s="72">
        <f>IMABS(K37)</f>
        <v>0.964328988454177</v>
      </c>
      <c r="M37" s="72">
        <f t="shared" si="4"/>
        <v>55.06793621287696</v>
      </c>
    </row>
    <row r="38" spans="1:13" ht="13.5">
      <c r="A38" s="72">
        <v>-3.45000000000001</v>
      </c>
      <c r="B38" s="76">
        <f t="shared" si="5"/>
        <v>10.105490459639544</v>
      </c>
      <c r="C38" s="76">
        <f t="shared" si="0"/>
        <v>63494669.17785067</v>
      </c>
      <c r="D38" s="72">
        <f t="shared" si="1"/>
        <v>0.0036532240257761694</v>
      </c>
      <c r="E38" s="72">
        <f t="shared" si="2"/>
        <v>1.1241138076841468</v>
      </c>
      <c r="F38" s="72">
        <f t="shared" si="3"/>
        <v>22.660472743874667</v>
      </c>
      <c r="G38" s="72" t="str">
        <f>COMPLEX(E38,F38)</f>
        <v>1.12411380768415+22.6604727438747i</v>
      </c>
      <c r="H38" s="72">
        <f>IMABS(G38)</f>
        <v>22.688337462857746</v>
      </c>
      <c r="I38" s="72" t="str">
        <f>COMPLEX(E38-50,F38)</f>
        <v>-48.8758861923159+22.6604727438747i</v>
      </c>
      <c r="J38" s="72" t="str">
        <f>COMPLEX(E38+50,F38)</f>
        <v>51.1241138076841+22.6604727438747i</v>
      </c>
      <c r="K38" s="72" t="str">
        <f>IMDIV(I38,J38)</f>
        <v>-0.634835346218126+0.724631471228175i</v>
      </c>
      <c r="L38" s="72">
        <f>IMABS(K38)</f>
        <v>0.9633829383491266</v>
      </c>
      <c r="M38" s="72">
        <f t="shared" si="4"/>
        <v>53.61934709751061</v>
      </c>
    </row>
    <row r="39" spans="1:13" ht="13.5">
      <c r="A39" s="72">
        <v>-3.40000000000001</v>
      </c>
      <c r="B39" s="76">
        <f t="shared" si="5"/>
        <v>10.105758713847665</v>
      </c>
      <c r="C39" s="76">
        <f t="shared" si="0"/>
        <v>63496354.66874973</v>
      </c>
      <c r="D39" s="72">
        <f t="shared" si="1"/>
        <v>0.0036003264917238154</v>
      </c>
      <c r="E39" s="72">
        <f t="shared" si="2"/>
        <v>1.1568068195185608</v>
      </c>
      <c r="F39" s="72">
        <f t="shared" si="3"/>
        <v>22.770765343767945</v>
      </c>
      <c r="G39" s="72" t="str">
        <f>COMPLEX(E39,F39)</f>
        <v>1.15680681951856+22.7707653437679i</v>
      </c>
      <c r="H39" s="72">
        <f>IMABS(G39)</f>
        <v>22.800130621525522</v>
      </c>
      <c r="I39" s="72" t="str">
        <f>COMPLEX(E39-50,F39)</f>
        <v>-48.8431931804814+22.7707653437679i</v>
      </c>
      <c r="J39" s="72" t="str">
        <f>COMPLEX(E39+50,F39)</f>
        <v>51.1568068195186+22.7707653437679i</v>
      </c>
      <c r="K39" s="72" t="str">
        <f>IMDIV(I39,J39)</f>
        <v>-0.631521996798707+0.726218207351523i</v>
      </c>
      <c r="L39" s="72">
        <f>IMABS(K39)</f>
        <v>0.9623995620995917</v>
      </c>
      <c r="M39" s="72">
        <f t="shared" si="4"/>
        <v>52.19086988554141</v>
      </c>
    </row>
    <row r="40" spans="1:13" ht="13.5">
      <c r="A40" s="72">
        <v>-3.35000000000001</v>
      </c>
      <c r="B40" s="76">
        <f t="shared" si="5"/>
        <v>10.106026968055788</v>
      </c>
      <c r="C40" s="76">
        <f aca="true" t="shared" si="6" ref="C40:C71">2*PI()*B40*1000000</f>
        <v>63498040.15964879</v>
      </c>
      <c r="D40" s="72">
        <f aca="true" t="shared" si="7" ref="D40:D71">1-C40*C40*Llm*CCC</f>
        <v>0.0035474275535041233</v>
      </c>
      <c r="E40" s="72">
        <f aca="true" t="shared" si="8" ref="E40:E71">C40*C40*C40*C40*CCC*CCC*RR2R*Lxxx*Lxxx/(C40*C40*CCC*CCC*RR2R*RR2R+D40*D40)</f>
        <v>1.1909334744197444</v>
      </c>
      <c r="F40" s="72">
        <f aca="true" t="shared" si="9" ref="F40:F71">C40*Llc+D40*C40*C40*C40*CCC*Lxxx*Lxxx/(C40*C40*CCC*CCC*RR2R*RR2R+D40*D40)</f>
        <v>22.884124559913808</v>
      </c>
      <c r="G40" s="72" t="str">
        <f>COMPLEX(E40,F40)</f>
        <v>1.19093347441974+22.8841245599138i</v>
      </c>
      <c r="H40" s="72">
        <f>IMABS(G40)</f>
        <v>22.915092830144577</v>
      </c>
      <c r="I40" s="72" t="str">
        <f>COMPLEX(E40-50,F40)</f>
        <v>-48.8090665255803+22.8841245599138i</v>
      </c>
      <c r="J40" s="72" t="str">
        <f>COMPLEX(E40+50,F40)</f>
        <v>51.1909334744197+22.8841245599138i</v>
      </c>
      <c r="K40" s="72" t="str">
        <f>IMDIV(I40,J40)</f>
        <v>-0.628109461830189+0.727821455733253i</v>
      </c>
      <c r="L40" s="72">
        <f>IMABS(K40)</f>
        <v>0.9613769122806524</v>
      </c>
      <c r="M40" s="72">
        <f aca="true" t="shared" si="10" ref="M40:M71">(1+L40)/(1-L40)</f>
        <v>50.782498968826125</v>
      </c>
    </row>
    <row r="41" spans="1:13" ht="13.5">
      <c r="A41" s="72">
        <v>-3.30000000000001</v>
      </c>
      <c r="B41" s="76">
        <f t="shared" si="5"/>
        <v>10.106295222263912</v>
      </c>
      <c r="C41" s="76">
        <f t="shared" si="6"/>
        <v>63499725.65054786</v>
      </c>
      <c r="D41" s="72">
        <f t="shared" si="7"/>
        <v>0.0034945272111168713</v>
      </c>
      <c r="E41" s="72">
        <f t="shared" si="8"/>
        <v>1.2265781235700735</v>
      </c>
      <c r="F41" s="72">
        <f t="shared" si="9"/>
        <v>23.00067700602014</v>
      </c>
      <c r="G41" s="72" t="str">
        <f>COMPLEX(E41,F41)</f>
        <v>1.22657812357007+23.0006770060201i</v>
      </c>
      <c r="H41" s="72">
        <f>IMABS(G41)</f>
        <v>23.03335921285652</v>
      </c>
      <c r="I41" s="72" t="str">
        <f>COMPLEX(E41-50,F41)</f>
        <v>-48.7734218764299+23.0006770060201i</v>
      </c>
      <c r="J41" s="72" t="str">
        <f>COMPLEX(E41+50,F41)</f>
        <v>51.2265781235701+23.0006770060201i</v>
      </c>
      <c r="K41" s="72" t="str">
        <f>IMDIV(I41,J41)</f>
        <v>-0.624593573225002+0.729440720277417i</v>
      </c>
      <c r="L41" s="72">
        <f>IMABS(K41)</f>
        <v>0.9603129157273753</v>
      </c>
      <c r="M41" s="72">
        <f t="shared" si="10"/>
        <v>49.394228667978965</v>
      </c>
    </row>
    <row r="42" spans="1:13" ht="13.5">
      <c r="A42" s="72">
        <v>-3.25000000000001</v>
      </c>
      <c r="B42" s="76">
        <f t="shared" si="5"/>
        <v>10.106563476472033</v>
      </c>
      <c r="C42" s="76">
        <f t="shared" si="6"/>
        <v>63501411.14144692</v>
      </c>
      <c r="D42" s="72">
        <f t="shared" si="7"/>
        <v>0.0034416254645629474</v>
      </c>
      <c r="E42" s="72">
        <f t="shared" si="8"/>
        <v>1.2638313601127018</v>
      </c>
      <c r="F42" s="72">
        <f t="shared" si="9"/>
        <v>23.12055612724257</v>
      </c>
      <c r="G42" s="72" t="str">
        <f>COMPLEX(E42,F42)</f>
        <v>1.2638313601127+23.1205561272426i</v>
      </c>
      <c r="H42" s="72">
        <f>IMABS(G42)</f>
        <v>23.155072561747236</v>
      </c>
      <c r="I42" s="72" t="str">
        <f>COMPLEX(E42-50,F42)</f>
        <v>-48.7361686398873+23.1205561272426i</v>
      </c>
      <c r="J42" s="72" t="str">
        <f>COMPLEX(E42+50,F42)</f>
        <v>51.2638313601127+23.1205561272426i</v>
      </c>
      <c r="K42" s="72" t="str">
        <f>IMDIV(I42,J42)</f>
        <v>-0.620969945334095+0.731075411402647i</v>
      </c>
      <c r="L42" s="72">
        <f>IMABS(K42)</f>
        <v>0.959205363916288</v>
      </c>
      <c r="M42" s="72">
        <f t="shared" si="10"/>
        <v>48.02605322660385</v>
      </c>
    </row>
    <row r="43" spans="1:13" ht="13.5">
      <c r="A43" s="72">
        <v>-3.20000000000001</v>
      </c>
      <c r="B43" s="76">
        <f t="shared" si="5"/>
        <v>10.106831730680156</v>
      </c>
      <c r="C43" s="76">
        <f t="shared" si="6"/>
        <v>63503096.63234599</v>
      </c>
      <c r="D43" s="72">
        <f t="shared" si="7"/>
        <v>0.0033887223138414635</v>
      </c>
      <c r="E43" s="72">
        <f t="shared" si="8"/>
        <v>1.3027905766019328</v>
      </c>
      <c r="F43" s="72">
        <f t="shared" si="9"/>
        <v>23.24390264680588</v>
      </c>
      <c r="G43" s="72" t="str">
        <f>COMPLEX(E43,F43)</f>
        <v>1.30279057660193+23.2439026468059i</v>
      </c>
      <c r="H43" s="72">
        <f>IMABS(G43)</f>
        <v>23.280383878722297</v>
      </c>
      <c r="I43" s="72" t="str">
        <f>COMPLEX(E43-50,F43)</f>
        <v>-48.6972094233981+23.2439026468059i</v>
      </c>
      <c r="J43" s="72" t="str">
        <f>COMPLEX(E43+50,F43)</f>
        <v>51.3027905766019+23.2439026468059i</v>
      </c>
      <c r="K43" s="72" t="str">
        <f>IMDIV(I43,J43)</f>
        <v>-0.617233961970556+0.732724835172927i</v>
      </c>
      <c r="L43" s="72">
        <f>IMABS(K43)</f>
        <v>0.9580519025027104</v>
      </c>
      <c r="M43" s="72">
        <f t="shared" si="10"/>
        <v>46.67796680479319</v>
      </c>
    </row>
    <row r="44" spans="1:13" ht="13.5">
      <c r="A44" s="72">
        <v>-3.15000000000001</v>
      </c>
      <c r="B44" s="76">
        <f t="shared" si="5"/>
        <v>10.10709998488828</v>
      </c>
      <c r="C44" s="76">
        <f t="shared" si="6"/>
        <v>63504782.12324506</v>
      </c>
      <c r="D44" s="72">
        <f t="shared" si="7"/>
        <v>0.0033358177589528637</v>
      </c>
      <c r="E44" s="72">
        <f t="shared" si="8"/>
        <v>1.3435605808219426</v>
      </c>
      <c r="F44" s="72">
        <f t="shared" si="9"/>
        <v>23.37086504588204</v>
      </c>
      <c r="G44" s="72" t="str">
        <f>COMPLEX(E44,F44)</f>
        <v>1.34356058082194+23.370865045882i</v>
      </c>
      <c r="H44" s="72">
        <f>IMABS(G44)</f>
        <v>23.409452963005513</v>
      </c>
      <c r="I44" s="72" t="str">
        <f>COMPLEX(E44-50,F44)</f>
        <v>-48.6564394191781+23.370865045882i</v>
      </c>
      <c r="J44" s="72" t="str">
        <f>COMPLEX(E44+50,F44)</f>
        <v>51.3435605808219+23.370865045882i</v>
      </c>
      <c r="K44" s="72" t="str">
        <f>IMDIV(I44,J44)</f>
        <v>-0.613380762629427+0.734388181195183i</v>
      </c>
      <c r="L44" s="72">
        <f>IMABS(K44)</f>
        <v>0.9568500199315597</v>
      </c>
      <c r="M44" s="72">
        <f t="shared" si="10"/>
        <v>45.34996347223788</v>
      </c>
    </row>
    <row r="45" spans="1:13" ht="13.5">
      <c r="A45" s="72">
        <v>-3.10000000000001</v>
      </c>
      <c r="B45" s="76">
        <f t="shared" si="5"/>
        <v>10.1073682390964</v>
      </c>
      <c r="C45" s="76">
        <f t="shared" si="6"/>
        <v>63506467.61414412</v>
      </c>
      <c r="D45" s="72">
        <f t="shared" si="7"/>
        <v>0.003282911799897481</v>
      </c>
      <c r="E45" s="72">
        <f t="shared" si="8"/>
        <v>1.3862542769951023</v>
      </c>
      <c r="F45" s="72">
        <f t="shared" si="9"/>
        <v>23.501600079373368</v>
      </c>
      <c r="G45" s="72" t="str">
        <f>COMPLEX(E45,F45)</f>
        <v>1.3862542769951+23.5016000793734i</v>
      </c>
      <c r="H45" s="72">
        <f>IMABS(G45)</f>
        <v>23.54244904871392</v>
      </c>
      <c r="I45" s="72" t="str">
        <f>COMPLEX(E45-50,F45)</f>
        <v>-48.6137457230049+23.5016000793734i</v>
      </c>
      <c r="J45" s="72" t="str">
        <f>COMPLEX(E45+50,F45)</f>
        <v>51.3862542769951+23.5016000793734i</v>
      </c>
      <c r="K45" s="72" t="str">
        <f>IMDIV(I45,J45)</f>
        <v>-0.60940522786141+0.736064509138288i</v>
      </c>
      <c r="L45" s="72">
        <f>IMABS(K45)</f>
        <v>0.9555970350298321</v>
      </c>
      <c r="M45" s="72">
        <f t="shared" si="10"/>
        <v>44.04203720052696</v>
      </c>
    </row>
    <row r="46" spans="1:13" ht="13.5">
      <c r="A46" s="72">
        <v>-3.05000000000001</v>
      </c>
      <c r="B46" s="76">
        <f t="shared" si="5"/>
        <v>10.107636493304524</v>
      </c>
      <c r="C46" s="76">
        <f t="shared" si="6"/>
        <v>63508153.10504318</v>
      </c>
      <c r="D46" s="72">
        <f t="shared" si="7"/>
        <v>0.0032300044366748715</v>
      </c>
      <c r="E46" s="72">
        <f t="shared" si="8"/>
        <v>1.430993420341188</v>
      </c>
      <c r="F46" s="72">
        <f t="shared" si="9"/>
        <v>23.636273330402794</v>
      </c>
      <c r="G46" s="72" t="str">
        <f>COMPLEX(E46,F46)</f>
        <v>1.43099342034119+23.6362733304028i</v>
      </c>
      <c r="H46" s="72">
        <f>IMABS(G46)</f>
        <v>23.679551497411655</v>
      </c>
      <c r="I46" s="72" t="str">
        <f>COMPLEX(E46-50,F46)</f>
        <v>-48.5690065796588+23.6362733304028i</v>
      </c>
      <c r="J46" s="72" t="str">
        <f>COMPLEX(E46+50,F46)</f>
        <v>51.4309934203412+23.6362733304028i</v>
      </c>
      <c r="K46" s="72" t="str">
        <f>IMDIV(I46,J46)</f>
        <v>-0.605301963759737+0.737752733709607i</v>
      </c>
      <c r="L46" s="72">
        <f>IMABS(K46)</f>
        <v>0.9542900834795425</v>
      </c>
      <c r="M46" s="72">
        <f t="shared" si="10"/>
        <v>42.75418185471631</v>
      </c>
    </row>
    <row r="47" spans="1:13" ht="13.5">
      <c r="A47" s="72">
        <v>-3.00000000000001</v>
      </c>
      <c r="B47" s="76">
        <f t="shared" si="5"/>
        <v>10.107904747512647</v>
      </c>
      <c r="C47" s="76">
        <f t="shared" si="6"/>
        <v>63509838.59594225</v>
      </c>
      <c r="D47" s="72">
        <f t="shared" si="7"/>
        <v>0.003177095669284702</v>
      </c>
      <c r="E47" s="72">
        <f t="shared" si="8"/>
        <v>1.4779094540454825</v>
      </c>
      <c r="F47" s="72">
        <f t="shared" si="9"/>
        <v>23.775059806515024</v>
      </c>
      <c r="G47" s="72" t="str">
        <f>COMPLEX(E47,F47)</f>
        <v>1.47790945404548+23.775059806515i</v>
      </c>
      <c r="H47" s="72">
        <f>IMABS(G47)</f>
        <v>23.82095055109519</v>
      </c>
      <c r="I47" s="72" t="str">
        <f>COMPLEX(E47-50,F47)</f>
        <v>-48.5220905459545+23.775059806515i</v>
      </c>
      <c r="J47" s="72" t="str">
        <f>COMPLEX(E47+50,F47)</f>
        <v>51.4779094540455+23.775059806515i</v>
      </c>
      <c r="K47" s="72" t="str">
        <f>IMDIV(I47,J47)</f>
        <v>-0.6010652855204+0.739451607905011i</v>
      </c>
      <c r="L47" s="72">
        <f>IMABS(K47)</f>
        <v>0.9529261030589026</v>
      </c>
      <c r="M47" s="72">
        <f t="shared" si="10"/>
        <v>41.48639118411118</v>
      </c>
    </row>
    <row r="48" spans="1:13" ht="13.5">
      <c r="A48" s="72">
        <v>-2.95000000000001</v>
      </c>
      <c r="B48" s="76">
        <f t="shared" si="5"/>
        <v>10.108173001720768</v>
      </c>
      <c r="C48" s="76">
        <f t="shared" si="6"/>
        <v>63511524.08684131</v>
      </c>
      <c r="D48" s="72">
        <f t="shared" si="7"/>
        <v>0.0031241854977278605</v>
      </c>
      <c r="E48" s="72">
        <f t="shared" si="8"/>
        <v>1.5271444389567013</v>
      </c>
      <c r="F48" s="72">
        <f t="shared" si="9"/>
        <v>23.918144580791633</v>
      </c>
      <c r="G48" s="72" t="str">
        <f>COMPLEX(E48,F48)</f>
        <v>1.5271444389567+23.9181445807916i</v>
      </c>
      <c r="H48" s="72">
        <f>IMABS(G48)</f>
        <v>23.966848151667485</v>
      </c>
      <c r="I48" s="72" t="str">
        <f>COMPLEX(E48-50,F48)</f>
        <v>-48.4728555610433+23.9181445807916i</v>
      </c>
      <c r="J48" s="72" t="str">
        <f>COMPLEX(E48+50,F48)</f>
        <v>51.5271444389567+23.9181445807916i</v>
      </c>
      <c r="K48" s="72" t="str">
        <f>IMDIV(I48,J48)</f>
        <v>-0.596689200038218+0.741159704325269i</v>
      </c>
      <c r="L48" s="72">
        <f>IMABS(K48)</f>
        <v>0.951501817527307</v>
      </c>
      <c r="M48" s="72">
        <f t="shared" si="10"/>
        <v>40.23865881213393</v>
      </c>
    </row>
    <row r="49" spans="1:13" ht="13.5">
      <c r="A49" s="72">
        <v>-2.90000000000001</v>
      </c>
      <c r="B49" s="76">
        <f t="shared" si="5"/>
        <v>10.108441255928891</v>
      </c>
      <c r="C49" s="76">
        <f t="shared" si="6"/>
        <v>63513209.57774038</v>
      </c>
      <c r="D49" s="72">
        <f t="shared" si="7"/>
        <v>0.00307127392200357</v>
      </c>
      <c r="E49" s="72">
        <f t="shared" si="8"/>
        <v>1.5788520877952346</v>
      </c>
      <c r="F49" s="72">
        <f t="shared" si="9"/>
        <v>24.065723481282113</v>
      </c>
      <c r="G49" s="72" t="str">
        <f>COMPLEX(E49,F49)</f>
        <v>1.57885208779523+24.0657234812821i</v>
      </c>
      <c r="H49" s="72">
        <f>IMABS(G49)</f>
        <v>24.11745883364721</v>
      </c>
      <c r="I49" s="72" t="str">
        <f>COMPLEX(E49-50,F49)</f>
        <v>-48.4211479122048+24.0657234812821i</v>
      </c>
      <c r="J49" s="72" t="str">
        <f>COMPLEX(E49+50,F49)</f>
        <v>51.5788520877952+24.0657234812821i</v>
      </c>
      <c r="K49" s="72" t="str">
        <f>IMDIV(I49,J49)</f>
        <v>-0.592167387504474+0.742875394325897i</v>
      </c>
      <c r="L49" s="72">
        <f>IMABS(K49)</f>
        <v>0.9500137190160628</v>
      </c>
      <c r="M49" s="72">
        <f t="shared" si="10"/>
        <v>39.010978225059155</v>
      </c>
    </row>
    <row r="50" spans="1:13" ht="13.5">
      <c r="A50" s="72">
        <v>-2.85000000000001</v>
      </c>
      <c r="B50" s="76">
        <f t="shared" si="5"/>
        <v>10.108709510137015</v>
      </c>
      <c r="C50" s="76">
        <f t="shared" si="6"/>
        <v>63514895.06863944</v>
      </c>
      <c r="D50" s="72">
        <f t="shared" si="7"/>
        <v>0.0030183609421121638</v>
      </c>
      <c r="E50" s="72">
        <f t="shared" si="8"/>
        <v>1.6331989173238077</v>
      </c>
      <c r="F50" s="72">
        <f t="shared" si="9"/>
        <v>24.218003832295878</v>
      </c>
      <c r="G50" s="72" t="str">
        <f>COMPLEX(E50,F50)</f>
        <v>1.63319891732381+24.2180038322959i</v>
      </c>
      <c r="H50" s="72">
        <f>IMABS(G50)</f>
        <v>24.273010697576158</v>
      </c>
      <c r="I50" s="72" t="str">
        <f>COMPLEX(E50-50,F50)</f>
        <v>-48.3668010826762+24.2180038322959i</v>
      </c>
      <c r="J50" s="72" t="str">
        <f>COMPLEX(E50+50,F50)</f>
        <v>51.6331989173238+24.2180038322959i</v>
      </c>
      <c r="K50" s="72" t="str">
        <f>IMDIV(I50,J50)</f>
        <v>-0.587493181978362+0.744596824737821i</v>
      </c>
      <c r="L50" s="72">
        <f>IMABS(K50)</f>
        <v>0.9484580487721668</v>
      </c>
      <c r="M50" s="72">
        <f t="shared" si="10"/>
        <v>37.80334275975136</v>
      </c>
    </row>
    <row r="51" spans="1:13" ht="13.5">
      <c r="A51" s="72">
        <v>-2.80000000000001</v>
      </c>
      <c r="B51" s="76">
        <f t="shared" si="5"/>
        <v>10.108977764345136</v>
      </c>
      <c r="C51" s="76">
        <f t="shared" si="6"/>
        <v>63516580.5595385</v>
      </c>
      <c r="D51" s="72">
        <f t="shared" si="7"/>
        <v>0.0029654465580539746</v>
      </c>
      <c r="E51" s="72">
        <f t="shared" si="8"/>
        <v>1.6903655339019685</v>
      </c>
      <c r="F51" s="72">
        <f t="shared" si="9"/>
        <v>24.37520525131295</v>
      </c>
      <c r="G51" s="72" t="str">
        <f>COMPLEX(E51,F51)</f>
        <v>1.69036553390197+24.3752052513129i</v>
      </c>
      <c r="H51" s="72">
        <f>IMABS(G51)</f>
        <v>24.433746472488323</v>
      </c>
      <c r="I51" s="72" t="str">
        <f>COMPLEX(E51-50,F51)</f>
        <v>-48.309634466098+24.3752052513129i</v>
      </c>
      <c r="J51" s="72" t="str">
        <f>COMPLEX(E51+50,F51)</f>
        <v>51.690365533902+24.3752052513129i</v>
      </c>
      <c r="K51" s="72" t="str">
        <f>IMDIV(I51,J51)</f>
        <v>-0.582659550910283+0.746321891863718i</v>
      </c>
      <c r="L51" s="72">
        <f>IMABS(K51)</f>
        <v>0.9468307760851524</v>
      </c>
      <c r="M51" s="72">
        <f t="shared" si="10"/>
        <v>36.61574559002539</v>
      </c>
    </row>
    <row r="52" spans="1:13" ht="13.5">
      <c r="A52" s="72">
        <v>-2.75000000000001</v>
      </c>
      <c r="B52" s="76">
        <f t="shared" si="5"/>
        <v>10.109246018553259</v>
      </c>
      <c r="C52" s="76">
        <f t="shared" si="6"/>
        <v>63518266.05043757</v>
      </c>
      <c r="D52" s="72">
        <f t="shared" si="7"/>
        <v>0.0029125307698281144</v>
      </c>
      <c r="E52" s="72">
        <f t="shared" si="8"/>
        <v>1.7505480700998788</v>
      </c>
      <c r="F52" s="72">
        <f t="shared" si="9"/>
        <v>24.537560505367054</v>
      </c>
      <c r="G52" s="72" t="str">
        <f>COMPLEX(E52,F52)</f>
        <v>1.75054807009988+24.5375605053671i</v>
      </c>
      <c r="H52" s="72">
        <f>IMABS(G52)</f>
        <v>24.599924676719677</v>
      </c>
      <c r="I52" s="72" t="str">
        <f>COMPLEX(E52-50,F52)</f>
        <v>-48.2494519299001+24.5375605053671i</v>
      </c>
      <c r="J52" s="72" t="str">
        <f>COMPLEX(E52+50,F52)</f>
        <v>51.7505480700999+24.5375605053671i</v>
      </c>
      <c r="K52" s="72" t="str">
        <f>IMDIV(I52,J52)</f>
        <v>-0.577659073606074+0.748048212417235i</v>
      </c>
      <c r="L52" s="72">
        <f>IMABS(K52)</f>
        <v>0.9451275752087906</v>
      </c>
      <c r="M52" s="72">
        <f t="shared" si="10"/>
        <v>35.448179711577154</v>
      </c>
    </row>
    <row r="53" spans="1:13" ht="13.5">
      <c r="A53" s="72">
        <v>-2.70000000000001</v>
      </c>
      <c r="B53" s="76">
        <f t="shared" si="5"/>
        <v>10.109514272761382</v>
      </c>
      <c r="C53" s="76">
        <f t="shared" si="6"/>
        <v>63519951.54133664</v>
      </c>
      <c r="D53" s="72">
        <f t="shared" si="7"/>
        <v>0.0028596135774350273</v>
      </c>
      <c r="E53" s="72">
        <f t="shared" si="8"/>
        <v>1.8139597926800417</v>
      </c>
      <c r="F53" s="72">
        <f t="shared" si="9"/>
        <v>24.705316430836618</v>
      </c>
      <c r="G53" s="72" t="str">
        <f>COMPLEX(E53,F53)</f>
        <v>1.81395979268004+24.7053164308366i</v>
      </c>
      <c r="H53" s="72">
        <f>IMABS(G53)</f>
        <v>24.77182088739592</v>
      </c>
      <c r="I53" s="72" t="str">
        <f>COMPLEX(E53-50,F53)</f>
        <v>-48.18604020732+24.7053164308366i</v>
      </c>
      <c r="J53" s="72" t="str">
        <f>COMPLEX(E53+50,F53)</f>
        <v>51.81395979268+24.7053164308366i</v>
      </c>
      <c r="K53" s="72" t="str">
        <f>IMDIV(I53,J53)</f>
        <v>-0.572483918634672+0.749773091030187i</v>
      </c>
      <c r="L53" s="72">
        <f>IMABS(K53)</f>
        <v>0.9433438000688141</v>
      </c>
      <c r="M53" s="72">
        <f t="shared" si="10"/>
        <v>34.300637925402384</v>
      </c>
    </row>
    <row r="54" spans="1:13" ht="13.5">
      <c r="A54" s="72">
        <v>-2.65000000000001</v>
      </c>
      <c r="B54" s="76">
        <f t="shared" si="5"/>
        <v>10.109782526969504</v>
      </c>
      <c r="C54" s="76">
        <f t="shared" si="6"/>
        <v>63521637.0322357</v>
      </c>
      <c r="D54" s="72">
        <f t="shared" si="7"/>
        <v>0.0028066949808752684</v>
      </c>
      <c r="E54" s="72">
        <f t="shared" si="8"/>
        <v>1.8808329053377095</v>
      </c>
      <c r="F54" s="72">
        <f t="shared" si="9"/>
        <v>24.878734920630404</v>
      </c>
      <c r="G54" s="72" t="str">
        <f>COMPLEX(E54,F54)</f>
        <v>1.88083290533771+24.8787349206304i</v>
      </c>
      <c r="H54" s="72">
        <f>IMABS(G54)</f>
        <v>24.94972913016884</v>
      </c>
      <c r="I54" s="72" t="str">
        <f>COMPLEX(E54-50,F54)</f>
        <v>-48.1191670946623+24.8787349206304i</v>
      </c>
      <c r="J54" s="72" t="str">
        <f>COMPLEX(E54+50,F54)</f>
        <v>51.8808329053377+24.8787349206304i</v>
      </c>
      <c r="K54" s="72" t="str">
        <f>IMDIV(I54,J54)</f>
        <v>-0.567125820197793+0.751493483905983i</v>
      </c>
      <c r="L54" s="72">
        <f>IMABS(K54)</f>
        <v>0.9414744565245367</v>
      </c>
      <c r="M54" s="72">
        <f t="shared" si="10"/>
        <v>33.17311281933664</v>
      </c>
    </row>
    <row r="55" spans="1:13" ht="13.5">
      <c r="A55" s="72">
        <v>-2.60000000000001</v>
      </c>
      <c r="B55" s="76">
        <f t="shared" si="5"/>
        <v>10.110050781177627</v>
      </c>
      <c r="C55" s="76">
        <f t="shared" si="6"/>
        <v>63523322.52313477</v>
      </c>
      <c r="D55" s="72">
        <f t="shared" si="7"/>
        <v>0.0027537749801480604</v>
      </c>
      <c r="E55" s="72">
        <f t="shared" si="8"/>
        <v>1.9514205731616538</v>
      </c>
      <c r="F55" s="72">
        <f t="shared" si="9"/>
        <v>25.05809398264369</v>
      </c>
      <c r="G55" s="72" t="str">
        <f>COMPLEX(E55,F55)</f>
        <v>1.95142057316165+25.0580939826437i</v>
      </c>
      <c r="H55" s="72">
        <f>IMABS(G55)</f>
        <v>25.133963402065397</v>
      </c>
      <c r="I55" s="72" t="str">
        <f>COMPLEX(E55-50,F55)</f>
        <v>-48.0485794268383+25.0580939826437i</v>
      </c>
      <c r="J55" s="72" t="str">
        <f>COMPLEX(E55+50,F55)</f>
        <v>51.9514205731617+25.0580939826437i</v>
      </c>
      <c r="K55" s="72" t="str">
        <f>IMDIV(I55,J55)</f>
        <v>-0.561576053503635+0.753205958143803i</v>
      </c>
      <c r="L55" s="72">
        <f>IMABS(K55)</f>
        <v>0.9395141719271944</v>
      </c>
      <c r="M55" s="72">
        <f t="shared" si="10"/>
        <v>32.06559674759914</v>
      </c>
    </row>
    <row r="56" spans="1:13" ht="13.5">
      <c r="A56" s="72">
        <v>-2.55000000000001</v>
      </c>
      <c r="B56" s="76">
        <f t="shared" si="5"/>
        <v>10.11031903538575</v>
      </c>
      <c r="C56" s="76">
        <f t="shared" si="6"/>
        <v>63525008.01403383</v>
      </c>
      <c r="D56" s="72">
        <f t="shared" si="7"/>
        <v>0.0027008535752538476</v>
      </c>
      <c r="E56" s="72">
        <f t="shared" si="8"/>
        <v>2.0259991999626523</v>
      </c>
      <c r="F56" s="72">
        <f t="shared" si="9"/>
        <v>25.243688873143974</v>
      </c>
      <c r="G56" s="72" t="str">
        <f>COMPLEX(E56,F56)</f>
        <v>2.02599919996265+25.243688873144i</v>
      </c>
      <c r="H56" s="72">
        <f>IMABS(G56)</f>
        <v>25.324859341807674</v>
      </c>
      <c r="I56" s="72" t="str">
        <f>COMPLEX(E56-50,F56)</f>
        <v>-47.9740008000373+25.243688873144i</v>
      </c>
      <c r="J56" s="72" t="str">
        <f>COMPLEX(E56+50,F56)</f>
        <v>52.0259991999627+25.243688873144i</v>
      </c>
      <c r="K56" s="72" t="str">
        <f>IMDIV(I56,J56)</f>
        <v>-0.555825409215034+0.754906646198242i</v>
      </c>
      <c r="L56" s="72">
        <f>IMABS(K56)</f>
        <v>0.9374571616897157</v>
      </c>
      <c r="M56" s="72">
        <f t="shared" si="10"/>
        <v>30.978081808147298</v>
      </c>
    </row>
    <row r="57" spans="1:13" ht="13.5">
      <c r="A57" s="72">
        <v>-2.50000000000001</v>
      </c>
      <c r="B57" s="76">
        <f t="shared" si="5"/>
        <v>10.110587289593871</v>
      </c>
      <c r="C57" s="76">
        <f t="shared" si="6"/>
        <v>63526693.50493289</v>
      </c>
      <c r="D57" s="72">
        <f t="shared" si="7"/>
        <v>0.002647930766192519</v>
      </c>
      <c r="E57" s="72">
        <f t="shared" si="8"/>
        <v>2.104870994539491</v>
      </c>
      <c r="F57" s="72">
        <f t="shared" si="9"/>
        <v>25.435833308393775</v>
      </c>
      <c r="G57" s="72" t="str">
        <f>COMPLEX(E57,F57)</f>
        <v>2.10487099453949+25.4358333083938i</v>
      </c>
      <c r="H57" s="72">
        <f>IMABS(G57)</f>
        <v>25.522776063666136</v>
      </c>
      <c r="I57" s="72" t="str">
        <f>COMPLEX(E57-50,F57)</f>
        <v>-47.8951290054605+25.4358333083938i</v>
      </c>
      <c r="J57" s="72" t="str">
        <f>COMPLEX(E57+50,F57)</f>
        <v>52.1048709945395+25.4358333083938i</v>
      </c>
      <c r="K57" s="72" t="str">
        <f>IMDIV(I57,J57)</f>
        <v>-0.549864167077378+0.756591194872436i</v>
      </c>
      <c r="L57" s="72">
        <f>IMABS(K57)</f>
        <v>0.9352971925512227</v>
      </c>
      <c r="M57" s="72">
        <f t="shared" si="10"/>
        <v>29.910559817413205</v>
      </c>
    </row>
    <row r="58" spans="1:13" ht="13.5">
      <c r="A58" s="72">
        <v>-2.45000000000001</v>
      </c>
      <c r="B58" s="76">
        <f t="shared" si="5"/>
        <v>10.110855543801994</v>
      </c>
      <c r="C58" s="76">
        <f t="shared" si="6"/>
        <v>63528378.99583196</v>
      </c>
      <c r="D58" s="72">
        <f t="shared" si="7"/>
        <v>0.002595006552963852</v>
      </c>
      <c r="E58" s="72">
        <f t="shared" si="8"/>
        <v>2.188366867690363</v>
      </c>
      <c r="F58" s="72">
        <f t="shared" si="9"/>
        <v>25.634860757130106</v>
      </c>
      <c r="G58" s="72" t="str">
        <f>COMPLEX(E58,F58)</f>
        <v>2.18836686769036+25.6348607571301i</v>
      </c>
      <c r="H58" s="72">
        <f>IMABS(G58)</f>
        <v>25.728098172718745</v>
      </c>
      <c r="I58" s="72" t="str">
        <f>COMPLEX(E58-50,F58)</f>
        <v>-47.8116331323096+25.6348607571301i</v>
      </c>
      <c r="J58" s="72" t="str">
        <f>COMPLEX(E58+50,F58)</f>
        <v>52.1883668676904+25.6348607571301i</v>
      </c>
      <c r="K58" s="72" t="str">
        <f>IMDIV(I58,J58)</f>
        <v>-0.543682068878365+0.758254708167048i</v>
      </c>
      <c r="L58" s="72">
        <f>IMABS(K58)</f>
        <v>0.9330275421858427</v>
      </c>
      <c r="M58" s="72">
        <f t="shared" si="10"/>
        <v>28.86302228223168</v>
      </c>
    </row>
    <row r="59" spans="1:13" ht="13.5">
      <c r="A59" s="72">
        <v>-2.40000000000001</v>
      </c>
      <c r="B59" s="76">
        <f t="shared" si="5"/>
        <v>10.111123798010118</v>
      </c>
      <c r="C59" s="76">
        <f t="shared" si="6"/>
        <v>63530064.48673103</v>
      </c>
      <c r="D59" s="72">
        <f t="shared" si="7"/>
        <v>0.0025420809355679586</v>
      </c>
      <c r="E59" s="72">
        <f t="shared" si="8"/>
        <v>2.2768497085557815</v>
      </c>
      <c r="F59" s="72">
        <f t="shared" si="9"/>
        <v>25.84112581557848</v>
      </c>
      <c r="G59" s="72" t="str">
        <f>COMPLEX(E59,F59)</f>
        <v>2.27684970855578+25.8411258155785i</v>
      </c>
      <c r="H59" s="72">
        <f>IMABS(G59)</f>
        <v>25.94123798148246</v>
      </c>
      <c r="I59" s="72" t="str">
        <f>COMPLEX(E59-50,F59)</f>
        <v>-47.7231502914442+25.8411258155785i</v>
      </c>
      <c r="J59" s="72" t="str">
        <f>COMPLEX(E59+50,F59)</f>
        <v>52.2768497085558+25.8411258155785i</v>
      </c>
      <c r="K59" s="72" t="str">
        <f>IMDIV(I59,J59)</f>
        <v>-0.53726829094766+0.75989168322391i</v>
      </c>
      <c r="L59" s="72">
        <f>IMABS(K59)</f>
        <v>0.9306409547675659</v>
      </c>
      <c r="M59" s="72">
        <f t="shared" si="10"/>
        <v>27.835460368545387</v>
      </c>
    </row>
    <row r="60" spans="1:13" ht="13.5">
      <c r="A60" s="72">
        <v>-2.35000000000001</v>
      </c>
      <c r="B60" s="76">
        <f t="shared" si="5"/>
        <v>10.111392052218239</v>
      </c>
      <c r="C60" s="76">
        <f t="shared" si="6"/>
        <v>63531749.977630086</v>
      </c>
      <c r="D60" s="72">
        <f t="shared" si="7"/>
        <v>0.002489153914005282</v>
      </c>
      <c r="E60" s="72">
        <f t="shared" si="8"/>
        <v>2.3707180968468835</v>
      </c>
      <c r="F60" s="72">
        <f t="shared" si="9"/>
        <v>26.05500566526328</v>
      </c>
      <c r="G60" s="72" t="str">
        <f>COMPLEX(E60,F60)</f>
        <v>2.37071809684688+26.0550056652633i</v>
      </c>
      <c r="H60" s="72">
        <f>IMABS(G60)</f>
        <v>26.16263795016894</v>
      </c>
      <c r="I60" s="72" t="str">
        <f>COMPLEX(E60-50,F60)</f>
        <v>-47.6292819031531+26.0550056652633i</v>
      </c>
      <c r="J60" s="72" t="str">
        <f>COMPLEX(E60+50,F60)</f>
        <v>52.3707180968469+26.0550056652633i</v>
      </c>
      <c r="K60" s="72" t="str">
        <f>IMDIV(I60,J60)</f>
        <v>-0.530611416475509+0.761495938509714i</v>
      </c>
      <c r="L60" s="72">
        <f>IMABS(K60)</f>
        <v>0.9281295920618715</v>
      </c>
      <c r="M60" s="72">
        <f t="shared" si="10"/>
        <v>26.827864866465653</v>
      </c>
    </row>
    <row r="61" spans="1:13" ht="13.5">
      <c r="A61" s="72">
        <v>-2.30000000000001</v>
      </c>
      <c r="B61" s="76">
        <f t="shared" si="5"/>
        <v>10.111660306426362</v>
      </c>
      <c r="C61" s="76">
        <f t="shared" si="6"/>
        <v>63533435.46852915</v>
      </c>
      <c r="D61" s="72">
        <f t="shared" si="7"/>
        <v>0.0024362254882751566</v>
      </c>
      <c r="E61" s="72">
        <f t="shared" si="8"/>
        <v>2.47041051691555</v>
      </c>
      <c r="F61" s="72">
        <f t="shared" si="9"/>
        <v>26.276901611880255</v>
      </c>
      <c r="G61" s="72" t="str">
        <f>COMPLEX(E61,F61)</f>
        <v>2.47041051691555+26.2769016118803i</v>
      </c>
      <c r="H61" s="72">
        <f>IMABS(G61)</f>
        <v>26.392773375348877</v>
      </c>
      <c r="I61" s="72" t="str">
        <f>COMPLEX(E61-50,F61)</f>
        <v>-47.5295894830845+26.2769016118803i</v>
      </c>
      <c r="J61" s="72" t="str">
        <f>COMPLEX(E61+50,F61)</f>
        <v>52.4704105169156+26.2769016118803i</v>
      </c>
      <c r="K61" s="72" t="str">
        <f>IMDIV(I61,J61)</f>
        <v>-0.523699408017257+0.763060533281746i</v>
      </c>
      <c r="L61" s="72">
        <f>IMABS(K61)</f>
        <v>0.9254849795700889</v>
      </c>
      <c r="M61" s="72">
        <f t="shared" si="10"/>
        <v>25.84022615119863</v>
      </c>
    </row>
    <row r="62" spans="1:13" ht="13.5">
      <c r="A62" s="72">
        <v>-2.25000000000001</v>
      </c>
      <c r="B62" s="76">
        <f t="shared" si="5"/>
        <v>10.111928560634485</v>
      </c>
      <c r="C62" s="76">
        <f t="shared" si="6"/>
        <v>63535120.95942822</v>
      </c>
      <c r="D62" s="72">
        <f t="shared" si="7"/>
        <v>0.002383295658377804</v>
      </c>
      <c r="E62" s="72">
        <f t="shared" si="8"/>
        <v>2.576410150719965</v>
      </c>
      <c r="F62" s="72">
        <f t="shared" si="9"/>
        <v>26.507240700694858</v>
      </c>
      <c r="G62" s="72" t="str">
        <f>COMPLEX(E62,F62)</f>
        <v>2.57641015071997+26.5072407006949i</v>
      </c>
      <c r="H62" s="72">
        <f>IMABS(G62)</f>
        <v>26.63215535455794</v>
      </c>
      <c r="I62" s="72" t="str">
        <f>COMPLEX(E62-50,F62)</f>
        <v>-47.42358984928+26.5072407006949i</v>
      </c>
      <c r="J62" s="72" t="str">
        <f>COMPLEX(E62+50,F62)</f>
        <v>52.57641015072+26.5072407006949i</v>
      </c>
      <c r="K62" s="72" t="str">
        <f>IMDIV(I62,J62)</f>
        <v>-0.516519580660451+0.764577677263364i</v>
      </c>
      <c r="L62" s="72">
        <f>IMABS(K62)</f>
        <v>0.9226979472043324</v>
      </c>
      <c r="M62" s="72">
        <f t="shared" si="10"/>
        <v>24.87253413937916</v>
      </c>
    </row>
    <row r="63" spans="1:13" ht="13.5">
      <c r="A63" s="72">
        <v>-2.20000000000001</v>
      </c>
      <c r="B63" s="76">
        <f t="shared" si="5"/>
        <v>10.112196814842607</v>
      </c>
      <c r="C63" s="76">
        <f t="shared" si="6"/>
        <v>63536806.45032728</v>
      </c>
      <c r="D63" s="72">
        <f t="shared" si="7"/>
        <v>0.00233036442431378</v>
      </c>
      <c r="E63" s="72">
        <f t="shared" si="8"/>
        <v>2.689250339904432</v>
      </c>
      <c r="F63" s="72">
        <f t="shared" si="9"/>
        <v>26.746477400164657</v>
      </c>
      <c r="G63" s="72" t="str">
        <f>COMPLEX(E63,F63)</f>
        <v>2.68925033990443+26.7464774001647i</v>
      </c>
      <c r="H63" s="72">
        <f>IMABS(G63)</f>
        <v>26.881334057449553</v>
      </c>
      <c r="I63" s="72" t="str">
        <f>COMPLEX(E63-50,F63)</f>
        <v>-47.3107496600956+26.7464774001647i</v>
      </c>
      <c r="J63" s="72" t="str">
        <f>COMPLEX(E63+50,F63)</f>
        <v>52.6892503399044+26.7464774001647i</v>
      </c>
      <c r="K63" s="72" t="str">
        <f>IMDIV(I63,J63)</f>
        <v>-0.509058576464346+0.76603862933233i</v>
      </c>
      <c r="L63" s="72">
        <f>IMABS(K63)</f>
        <v>0.9197585639184129</v>
      </c>
      <c r="M63" s="72">
        <f t="shared" si="10"/>
        <v>23.924778240091072</v>
      </c>
    </row>
    <row r="64" spans="1:13" ht="13.5">
      <c r="A64" s="72">
        <v>-2.15000000000001</v>
      </c>
      <c r="B64" s="76">
        <f t="shared" si="5"/>
        <v>10.11246506905073</v>
      </c>
      <c r="C64" s="76">
        <f t="shared" si="6"/>
        <v>63538491.94122635</v>
      </c>
      <c r="D64" s="72">
        <f t="shared" si="7"/>
        <v>0.0022774317860820847</v>
      </c>
      <c r="E64" s="72">
        <f t="shared" si="8"/>
        <v>2.8095208227818373</v>
      </c>
      <c r="F64" s="72">
        <f t="shared" si="9"/>
        <v>26.995095340285012</v>
      </c>
      <c r="G64" s="72" t="str">
        <f>COMPLEX(E64,F64)</f>
        <v>2.80952082278184+26.995095340285i</v>
      </c>
      <c r="H64" s="72">
        <f>IMABS(G64)</f>
        <v>27.14090233733436</v>
      </c>
      <c r="I64" s="72" t="str">
        <f>COMPLEX(E64-50,F64)</f>
        <v>-47.1904791772182+26.995095340285i</v>
      </c>
      <c r="J64" s="72" t="str">
        <f>COMPLEX(E64+50,F64)</f>
        <v>52.8095208227818+26.995095340285i</v>
      </c>
      <c r="K64" s="72" t="str">
        <f>IMDIV(I64,J64)</f>
        <v>-0.50130234094796+0.767433583888906i</v>
      </c>
      <c r="L64" s="72">
        <f>IMABS(K64)</f>
        <v>0.9166560656650209</v>
      </c>
      <c r="M64" s="72">
        <f t="shared" si="10"/>
        <v>22.996947299866168</v>
      </c>
    </row>
    <row r="65" spans="1:13" ht="13.5">
      <c r="A65" s="72">
        <v>-2.10000000000001</v>
      </c>
      <c r="B65" s="76">
        <f t="shared" si="5"/>
        <v>10.112733323258853</v>
      </c>
      <c r="C65" s="76">
        <f t="shared" si="6"/>
        <v>63540177.43212541</v>
      </c>
      <c r="D65" s="72">
        <f t="shared" si="7"/>
        <v>0.0022244977436833846</v>
      </c>
      <c r="E65" s="72">
        <f t="shared" si="8"/>
        <v>2.9378748704838435</v>
      </c>
      <c r="F65" s="72">
        <f t="shared" si="9"/>
        <v>27.253609085156185</v>
      </c>
      <c r="G65" s="72" t="str">
        <f>COMPLEX(E65,F65)</f>
        <v>2.93787487048384+27.2536090851562i</v>
      </c>
      <c r="H65" s="72">
        <f>IMABS(G65)</f>
        <v>27.411499720393426</v>
      </c>
      <c r="I65" s="72" t="str">
        <f>COMPLEX(E65-50,F65)</f>
        <v>-47.0621251295162+27.2536090851562i</v>
      </c>
      <c r="J65" s="72" t="str">
        <f>COMPLEX(E65+50,F65)</f>
        <v>52.9378748704838+27.2536090851562i</v>
      </c>
      <c r="K65" s="72" t="str">
        <f>IMDIV(I65,J65)</f>
        <v>-0.49323610260703+0.768751543424438i</v>
      </c>
      <c r="L65" s="72">
        <f>IMABS(K65)</f>
        <v>0.9133787759918819</v>
      </c>
      <c r="M65" s="72">
        <f t="shared" si="10"/>
        <v>22.089029540988253</v>
      </c>
    </row>
    <row r="66" spans="1:13" ht="13.5">
      <c r="A66" s="72">
        <v>-2.05000000000001</v>
      </c>
      <c r="B66" s="76">
        <f t="shared" si="5"/>
        <v>10.113001577466974</v>
      </c>
      <c r="C66" s="76">
        <f t="shared" si="6"/>
        <v>63541862.923024476</v>
      </c>
      <c r="D66" s="72">
        <f t="shared" si="7"/>
        <v>0.0021715622971176796</v>
      </c>
      <c r="E66" s="72">
        <f t="shared" si="8"/>
        <v>3.0750374685504123</v>
      </c>
      <c r="F66" s="72">
        <f t="shared" si="9"/>
        <v>27.522565909995542</v>
      </c>
      <c r="G66" s="72" t="str">
        <f>COMPLEX(E66,F66)</f>
        <v>3.07503746855041+27.5225659099955i</v>
      </c>
      <c r="H66" s="72">
        <f>IMABS(G66)</f>
        <v>27.693816813560304</v>
      </c>
      <c r="I66" s="72" t="str">
        <f>COMPLEX(E66-50,F66)</f>
        <v>-46.9249625314496+27.5225659099955i</v>
      </c>
      <c r="J66" s="72" t="str">
        <f>COMPLEX(E66+50,F66)</f>
        <v>53.0750374685504+27.5225659099955i</v>
      </c>
      <c r="K66" s="72" t="str">
        <f>IMDIV(I66,J66)</f>
        <v>-0.484844356686696+0.769980175656212i</v>
      </c>
      <c r="L66" s="72">
        <f>IMABS(K66)</f>
        <v>0.9099140185284031</v>
      </c>
      <c r="M66" s="72">
        <f t="shared" si="10"/>
        <v>21.20101249194447</v>
      </c>
    </row>
    <row r="67" spans="1:13" ht="13.5">
      <c r="A67" s="72">
        <v>-2.00000000000001</v>
      </c>
      <c r="B67" s="76">
        <f t="shared" si="5"/>
        <v>10.113269831675098</v>
      </c>
      <c r="C67" s="76">
        <f t="shared" si="6"/>
        <v>63543548.41392354</v>
      </c>
      <c r="D67" s="72">
        <f t="shared" si="7"/>
        <v>0.0021186254463847476</v>
      </c>
      <c r="E67" s="72">
        <f t="shared" si="8"/>
        <v>3.2218147163162696</v>
      </c>
      <c r="F67" s="72">
        <f t="shared" si="9"/>
        <v>27.802547540235885</v>
      </c>
      <c r="G67" s="72" t="str">
        <f>COMPLEX(E67,F67)</f>
        <v>3.22181471631627+27.8025475402359i</v>
      </c>
      <c r="H67" s="72">
        <f>IMABS(G67)</f>
        <v>27.988600175667045</v>
      </c>
      <c r="I67" s="72" t="str">
        <f>COMPLEX(E67-50,F67)</f>
        <v>-46.7781852836837+27.8025475402359i</v>
      </c>
      <c r="J67" s="72" t="str">
        <f>COMPLEX(E67+50,F67)</f>
        <v>53.2218147163163+27.8025475402359i</v>
      </c>
      <c r="K67" s="72" t="str">
        <f>IMDIV(I67,J67)</f>
        <v>-0.476110854743633+0.771105653432116i</v>
      </c>
      <c r="L67" s="72">
        <f>IMABS(K67)</f>
        <v>0.9062480205549049</v>
      </c>
      <c r="M67" s="72">
        <f t="shared" si="10"/>
        <v>20.33288290911533</v>
      </c>
    </row>
    <row r="68" spans="1:13" ht="13.5">
      <c r="A68" s="72">
        <v>-1.95000000000001</v>
      </c>
      <c r="B68" s="76">
        <f t="shared" si="5"/>
        <v>10.11353808588322</v>
      </c>
      <c r="C68" s="76">
        <f t="shared" si="6"/>
        <v>63545233.90482261</v>
      </c>
      <c r="D68" s="72">
        <f t="shared" si="7"/>
        <v>0.0020656871914844777</v>
      </c>
      <c r="E68" s="72">
        <f t="shared" si="8"/>
        <v>3.3791046475648985</v>
      </c>
      <c r="F68" s="72">
        <f t="shared" si="9"/>
        <v>28.09417179374686</v>
      </c>
      <c r="G68" s="72" t="str">
        <f>COMPLEX(E68,F68)</f>
        <v>3.3791046475649+28.0941717937469i</v>
      </c>
      <c r="H68" s="72">
        <f>IMABS(G68)</f>
        <v>28.296657700084626</v>
      </c>
      <c r="I68" s="72" t="str">
        <f>COMPLEX(E68-50,F68)</f>
        <v>-46.6208953524351+28.0941717937469i</v>
      </c>
      <c r="J68" s="72" t="str">
        <f>COMPLEX(E68+50,F68)</f>
        <v>53.3791046475649+28.0941717937469i</v>
      </c>
      <c r="K68" s="72" t="str">
        <f>IMDIV(I68,J68)</f>
        <v>-0.467018601900651+0.772112475444068i</v>
      </c>
      <c r="L68" s="72">
        <f>IMABS(K68)</f>
        <v>0.9023658067865855</v>
      </c>
      <c r="M68" s="72">
        <f t="shared" si="10"/>
        <v>19.484626688400898</v>
      </c>
    </row>
    <row r="69" spans="1:13" ht="13.5">
      <c r="A69" s="72">
        <v>-1.90000000000001</v>
      </c>
      <c r="B69" s="76">
        <f t="shared" si="5"/>
        <v>10.113806340091342</v>
      </c>
      <c r="C69" s="76">
        <f t="shared" si="6"/>
        <v>63546919.39572167</v>
      </c>
      <c r="D69" s="72">
        <f t="shared" si="7"/>
        <v>0.002012747532417425</v>
      </c>
      <c r="E69" s="72">
        <f t="shared" si="8"/>
        <v>3.5479097129197337</v>
      </c>
      <c r="F69" s="72">
        <f t="shared" si="9"/>
        <v>28.398094045047266</v>
      </c>
      <c r="G69" s="72" t="str">
        <f>COMPLEX(E69,F69)</f>
        <v>3.54790971291973+28.3980940450473i</v>
      </c>
      <c r="H69" s="72">
        <f>IMABS(G69)</f>
        <v>28.618864560327708</v>
      </c>
      <c r="I69" s="72" t="str">
        <f>COMPLEX(E69-50,F69)</f>
        <v>-46.4520902870803+28.3980940450473i</v>
      </c>
      <c r="J69" s="72" t="str">
        <f>COMPLEX(E69+50,F69)</f>
        <v>53.5479097129197+28.3980940450473i</v>
      </c>
      <c r="K69" s="72" t="str">
        <f>IMDIV(I69,J69)</f>
        <v>-0.457549864147798+0.772983265627423i</v>
      </c>
      <c r="L69" s="72">
        <f>IMABS(K69)</f>
        <v>0.8982510824495029</v>
      </c>
      <c r="M69" s="72">
        <f t="shared" si="10"/>
        <v>18.65622876535682</v>
      </c>
    </row>
    <row r="70" spans="1:13" ht="13.5">
      <c r="A70" s="72">
        <v>-1.85000000000001</v>
      </c>
      <c r="B70" s="76">
        <f t="shared" si="5"/>
        <v>10.114074594299465</v>
      </c>
      <c r="C70" s="76">
        <f t="shared" si="6"/>
        <v>63548604.88662074</v>
      </c>
      <c r="D70" s="72">
        <f t="shared" si="7"/>
        <v>0.001959806469182812</v>
      </c>
      <c r="E70" s="72">
        <f t="shared" si="8"/>
        <v>3.7293512084898737</v>
      </c>
      <c r="F70" s="72">
        <f t="shared" si="9"/>
        <v>28.715008400949678</v>
      </c>
      <c r="G70" s="72" t="str">
        <f>COMPLEX(E70,F70)</f>
        <v>3.72935120848987+28.7150084009497i</v>
      </c>
      <c r="H70" s="72">
        <f>IMABS(G70)</f>
        <v>28.956169772655993</v>
      </c>
      <c r="I70" s="72" t="str">
        <f>COMPLEX(E70-50,F70)</f>
        <v>-46.2706487915101+28.7150084009497i</v>
      </c>
      <c r="J70" s="72" t="str">
        <f>COMPLEX(E70+50,F70)</f>
        <v>53.7293512084899+28.7150084009497i</v>
      </c>
      <c r="K70" s="72" t="str">
        <f>IMDIV(I70,J70)</f>
        <v>-0.447686188589836+0.773698548973496i</v>
      </c>
      <c r="L70" s="72">
        <f>IMABS(K70)</f>
        <v>0.8938861046787714</v>
      </c>
      <c r="M70" s="72">
        <f t="shared" si="10"/>
        <v>17.847673002160445</v>
      </c>
    </row>
    <row r="71" spans="1:13" ht="13.5">
      <c r="A71" s="72">
        <v>-1.80000000000001</v>
      </c>
      <c r="B71" s="76">
        <f t="shared" si="5"/>
        <v>10.114342848507588</v>
      </c>
      <c r="C71" s="76">
        <f t="shared" si="6"/>
        <v>63550290.3775198</v>
      </c>
      <c r="D71" s="72">
        <f t="shared" si="7"/>
        <v>0.0019068640017811944</v>
      </c>
      <c r="E71" s="72">
        <f t="shared" si="8"/>
        <v>3.924685987614993</v>
      </c>
      <c r="F71" s="72">
        <f t="shared" si="9"/>
        <v>29.045648437902663</v>
      </c>
      <c r="G71" s="72" t="str">
        <f>COMPLEX(E71,F71)</f>
        <v>3.92468598761499+29.0456484379027i</v>
      </c>
      <c r="H71" s="72">
        <f>IMABS(G71)</f>
        <v>29.30960343095111</v>
      </c>
      <c r="I71" s="72" t="str">
        <f>COMPLEX(E71-50,F71)</f>
        <v>-46.075314012385+29.0456484379027i</v>
      </c>
      <c r="J71" s="72" t="str">
        <f>COMPLEX(E71+50,F71)</f>
        <v>53.924685987615+29.0456484379027i</v>
      </c>
      <c r="K71" s="72" t="str">
        <f>IMDIV(I71,J71)</f>
        <v>-0.437408440201661+0.774236501355992i</v>
      </c>
      <c r="L71" s="72">
        <f>IMABS(K71)</f>
        <v>0.8892515412365711</v>
      </c>
      <c r="M71" s="72">
        <f t="shared" si="10"/>
        <v>17.05894205961118</v>
      </c>
    </row>
    <row r="72" spans="1:13" ht="13.5">
      <c r="A72" s="72">
        <v>-1.75000000000001</v>
      </c>
      <c r="B72" s="76">
        <f t="shared" si="5"/>
        <v>10.11461110271571</v>
      </c>
      <c r="C72" s="76">
        <f aca="true" t="shared" si="11" ref="C72:C103">2*PI()*B72*1000000</f>
        <v>63551975.86841886</v>
      </c>
      <c r="D72" s="72">
        <f aca="true" t="shared" si="12" ref="D72:D103">1-C72*C72*Llm*CCC</f>
        <v>0.0018539201302126829</v>
      </c>
      <c r="E72" s="72">
        <f aca="true" t="shared" si="13" ref="E72:E103">C72*C72*C72*C72*CCC*CCC*RR2R*Lxxx*Lxxx/(C72*C72*CCC*CCC*RR2R*RR2R+D72*D72)</f>
        <v>4.13532585475682</v>
      </c>
      <c r="F72" s="72">
        <f aca="true" t="shared" si="14" ref="F72:F103">C72*Llc+D72*C72*C72*C72*CCC*Lxxx*Lxxx/(C72*C72*CCC*CCC*RR2R*RR2R+D72*D72)</f>
        <v>29.39078729941489</v>
      </c>
      <c r="G72" s="72" t="str">
        <f>COMPLEX(E72,F72)</f>
        <v>4.13532585475682+29.3907872994149i</v>
      </c>
      <c r="H72" s="72">
        <f>IMABS(G72)</f>
        <v>29.680284668521434</v>
      </c>
      <c r="I72" s="72" t="str">
        <f>COMPLEX(E72-50,F72)</f>
        <v>-45.8646741452432+29.3907872994149i</v>
      </c>
      <c r="J72" s="72" t="str">
        <f>COMPLEX(E72+50,F72)</f>
        <v>54.1353258547568+29.3907872994149i</v>
      </c>
      <c r="K72" s="72" t="str">
        <f>IMDIV(I72,J72)</f>
        <v>-0.426696859444839+0.774572670887544i</v>
      </c>
      <c r="L72" s="72">
        <f>IMABS(K72)</f>
        <v>0.8843263155340071</v>
      </c>
      <c r="M72" s="72">
        <f aca="true" t="shared" si="15" ref="M72:M103">(1+L72)/(1-L72)</f>
        <v>16.290017251832097</v>
      </c>
    </row>
    <row r="73" spans="1:13" ht="13.5">
      <c r="A73" s="72">
        <v>-1.70000000000001</v>
      </c>
      <c r="B73" s="76">
        <f aca="true" t="shared" si="16" ref="B73:B136">F0C+F0C*A73/Q/2</f>
        <v>10.114879356923833</v>
      </c>
      <c r="C73" s="76">
        <f t="shared" si="11"/>
        <v>63553661.35931793</v>
      </c>
      <c r="D73" s="72">
        <f t="shared" si="12"/>
        <v>0.0018009748544766113</v>
      </c>
      <c r="E73" s="72">
        <f t="shared" si="13"/>
        <v>4.3628601141065655</v>
      </c>
      <c r="F73" s="72">
        <f t="shared" si="14"/>
        <v>29.751236882768453</v>
      </c>
      <c r="G73" s="72" t="str">
        <f>COMPLEX(E73,F73)</f>
        <v>4.36286011410657+29.7512368827685i</v>
      </c>
      <c r="H73" s="72">
        <f>IMABS(G73)</f>
        <v>30.069430397496173</v>
      </c>
      <c r="I73" s="72" t="str">
        <f>COMPLEX(E73-50,F73)</f>
        <v>-45.6371398858934+29.7512368827685i</v>
      </c>
      <c r="J73" s="72" t="str">
        <f>COMPLEX(E73+50,F73)</f>
        <v>54.3628601141066+29.7512368827685i</v>
      </c>
      <c r="K73" s="72" t="str">
        <f>IMDIV(I73,J73)</f>
        <v>-0.415531146053481+0.774679668302547i</v>
      </c>
      <c r="L73" s="72">
        <f>IMABS(K73)</f>
        <v>0.8790874369605469</v>
      </c>
      <c r="M73" s="72">
        <f t="shared" si="15"/>
        <v>15.540878381243243</v>
      </c>
    </row>
    <row r="74" spans="1:13" ht="13.5">
      <c r="A74" s="72">
        <v>-1.65000000000001</v>
      </c>
      <c r="B74" s="76">
        <f t="shared" si="16"/>
        <v>10.115147611131956</v>
      </c>
      <c r="C74" s="76">
        <f t="shared" si="11"/>
        <v>63555346.850217</v>
      </c>
      <c r="D74" s="72">
        <f t="shared" si="12"/>
        <v>0.0017480281745734239</v>
      </c>
      <c r="E74" s="72">
        <f t="shared" si="13"/>
        <v>4.609081832204437</v>
      </c>
      <c r="F74" s="72">
        <f t="shared" si="14"/>
        <v>30.127845752333805</v>
      </c>
      <c r="G74" s="72" t="str">
        <f>COMPLEX(E74,F74)</f>
        <v>4.60908183220444+30.1278457523338i</v>
      </c>
      <c r="H74" s="72">
        <f>IMABS(G74)</f>
        <v>30.478364867761112</v>
      </c>
      <c r="I74" s="72" t="str">
        <f>COMPLEX(E74-50,F74)</f>
        <v>-45.3909181677956+30.1278457523338i</v>
      </c>
      <c r="J74" s="72" t="str">
        <f>COMPLEX(E74+50,F74)</f>
        <v>54.6090818322044+30.1278457523338i</v>
      </c>
      <c r="K74" s="72" t="str">
        <f>IMDIV(I74,J74)</f>
        <v>-0.403890575432949+0.774526823940406i</v>
      </c>
      <c r="L74" s="72">
        <f>IMABS(K74)</f>
        <v>0.8735098155869637</v>
      </c>
      <c r="M74" s="72">
        <f t="shared" si="15"/>
        <v>14.811503550894315</v>
      </c>
    </row>
    <row r="75" spans="1:13" ht="13.5">
      <c r="A75" s="72">
        <v>-1.60000000000001</v>
      </c>
      <c r="B75" s="76">
        <f t="shared" si="16"/>
        <v>10.115415865340077</v>
      </c>
      <c r="C75" s="76">
        <f t="shared" si="11"/>
        <v>63557032.341116056</v>
      </c>
      <c r="D75" s="72">
        <f t="shared" si="12"/>
        <v>0.0016950800905034535</v>
      </c>
      <c r="E75" s="72">
        <f t="shared" si="13"/>
        <v>4.8760184754700395</v>
      </c>
      <c r="F75" s="72">
        <f t="shared" si="14"/>
        <v>30.521495294424888</v>
      </c>
      <c r="G75" s="72" t="str">
        <f>COMPLEX(E75,F75)</f>
        <v>4.87601847547004+30.5214952944249i</v>
      </c>
      <c r="H75" s="72">
        <f>IMABS(G75)</f>
        <v>30.908530071498493</v>
      </c>
      <c r="I75" s="72" t="str">
        <f>COMPLEX(E75-50,F75)</f>
        <v>-45.12398152453+30.5214952944249i</v>
      </c>
      <c r="J75" s="72" t="str">
        <f>COMPLEX(E75+50,F75)</f>
        <v>54.87601847547+30.5214952944249i</v>
      </c>
      <c r="K75" s="72" t="str">
        <f>IMDIV(I75,J75)</f>
        <v>-0.391754155460523+0.774079809122319i</v>
      </c>
      <c r="L75" s="72">
        <f>IMABS(K75)</f>
        <v>0.8675660604308085</v>
      </c>
      <c r="M75" s="72">
        <f t="shared" si="15"/>
        <v>14.101868950708662</v>
      </c>
    </row>
    <row r="76" spans="1:13" ht="13.5">
      <c r="A76" s="72">
        <v>-1.55000000000001</v>
      </c>
      <c r="B76" s="76">
        <f t="shared" si="16"/>
        <v>10.1156841195482</v>
      </c>
      <c r="C76" s="76">
        <f t="shared" si="11"/>
        <v>63558717.83201512</v>
      </c>
      <c r="D76" s="72">
        <f t="shared" si="12"/>
        <v>0.0016421306022661453</v>
      </c>
      <c r="E76" s="72">
        <f t="shared" si="13"/>
        <v>5.165967701409164</v>
      </c>
      <c r="F76" s="72">
        <f t="shared" si="14"/>
        <v>30.933093465350957</v>
      </c>
      <c r="G76" s="72" t="str">
        <f>COMPLEX(E76,F76)</f>
        <v>5.16596770140916+30.933093465351i</v>
      </c>
      <c r="H76" s="72">
        <f>IMABS(G76)</f>
        <v>31.361496992779912</v>
      </c>
      <c r="I76" s="72" t="str">
        <f>COMPLEX(E76-50,F76)</f>
        <v>-44.8340322985908+30.933093465351i</v>
      </c>
      <c r="J76" s="72" t="str">
        <f>COMPLEX(E76+50,F76)</f>
        <v>55.1659677014092+30.933093465351i</v>
      </c>
      <c r="K76" s="72" t="str">
        <f>IMDIV(I76,J76)</f>
        <v>-0.379100833065039+0.773300220132901i</v>
      </c>
      <c r="L76" s="72">
        <f>IMABS(K76)</f>
        <v>0.8612262606819417</v>
      </c>
      <c r="M76" s="72">
        <f t="shared" si="15"/>
        <v>13.411948613823547</v>
      </c>
    </row>
    <row r="77" spans="1:13" ht="13.5">
      <c r="A77" s="72">
        <v>-1.50000000000001</v>
      </c>
      <c r="B77" s="76">
        <f t="shared" si="16"/>
        <v>10.115952373756324</v>
      </c>
      <c r="C77" s="76">
        <f t="shared" si="11"/>
        <v>63560403.32291419</v>
      </c>
      <c r="D77" s="72">
        <f t="shared" si="12"/>
        <v>0.001589179709861388</v>
      </c>
      <c r="E77" s="72">
        <f t="shared" si="13"/>
        <v>5.481539217306764</v>
      </c>
      <c r="F77" s="72">
        <f t="shared" si="14"/>
        <v>31.36356526641811</v>
      </c>
      <c r="G77" s="72" t="str">
        <f>COMPLEX(E77,F77)</f>
        <v>5.48153921730676+31.3635652664181i</v>
      </c>
      <c r="H77" s="72">
        <f>IMABS(G77)</f>
        <v>31.838977659650755</v>
      </c>
      <c r="I77" s="72" t="str">
        <f>COMPLEX(E77-50,F77)</f>
        <v>-44.5184607826932+31.3635652664181i</v>
      </c>
      <c r="J77" s="72" t="str">
        <f>COMPLEX(E77+50,F77)</f>
        <v>55.4815392173068+31.3635652664181i</v>
      </c>
      <c r="K77" s="72" t="str">
        <f>IMDIV(I77,J77)</f>
        <v>-0.365909761812909+0.772145123711589i</v>
      </c>
      <c r="L77" s="72">
        <f>IMABS(K77)</f>
        <v>0.8544577496058918</v>
      </c>
      <c r="M77" s="72">
        <f t="shared" si="15"/>
        <v>12.741714138569922</v>
      </c>
    </row>
    <row r="78" spans="1:13" ht="13.5">
      <c r="A78" s="72">
        <v>-1.45000000000001</v>
      </c>
      <c r="B78" s="76">
        <f t="shared" si="16"/>
        <v>10.116220627964445</v>
      </c>
      <c r="C78" s="76">
        <f t="shared" si="11"/>
        <v>63562088.81381325</v>
      </c>
      <c r="D78" s="72">
        <f t="shared" si="12"/>
        <v>0.001536227413290181</v>
      </c>
      <c r="E78" s="72">
        <f t="shared" si="13"/>
        <v>5.825703771895879</v>
      </c>
      <c r="F78" s="72">
        <f t="shared" si="14"/>
        <v>31.81383878839749</v>
      </c>
      <c r="G78" s="72" t="str">
        <f>COMPLEX(E78,F78)</f>
        <v>5.82570377189588+31.8138387883975i</v>
      </c>
      <c r="H78" s="72">
        <f>IMABS(G78)</f>
        <v>32.342837891750115</v>
      </c>
      <c r="I78" s="72" t="str">
        <f>COMPLEX(E78-50,F78)</f>
        <v>-44.1742962281041+31.8138387883975i</v>
      </c>
      <c r="J78" s="72" t="str">
        <f>COMPLEX(E78+50,F78)</f>
        <v>55.8257037718959+31.8138387883975i</v>
      </c>
      <c r="K78" s="72" t="str">
        <f>IMDIV(I78,J78)</f>
        <v>-0.352160643863249+0.770566564026681i</v>
      </c>
      <c r="L78" s="72">
        <f>IMABS(K78)</f>
        <v>0.8472248513128396</v>
      </c>
      <c r="M78" s="72">
        <f t="shared" si="15"/>
        <v>12.09113437091412</v>
      </c>
    </row>
    <row r="79" spans="1:13" ht="13.5">
      <c r="A79" s="72">
        <v>-1.40000000000001</v>
      </c>
      <c r="B79" s="76">
        <f t="shared" si="16"/>
        <v>10.116488882172568</v>
      </c>
      <c r="C79" s="76">
        <f t="shared" si="11"/>
        <v>63563774.30471232</v>
      </c>
      <c r="D79" s="72">
        <f t="shared" si="12"/>
        <v>0.0014832737125510809</v>
      </c>
      <c r="E79" s="72">
        <f t="shared" si="13"/>
        <v>6.201850510743718</v>
      </c>
      <c r="F79" s="72">
        <f t="shared" si="14"/>
        <v>32.28482527824579</v>
      </c>
      <c r="G79" s="72" t="str">
        <f>COMPLEX(E79,F79)</f>
        <v>6.20185051074372+32.2848252782458i</v>
      </c>
      <c r="H79" s="72">
        <f>IMABS(G79)</f>
        <v>32.87511053980611</v>
      </c>
      <c r="I79" s="72" t="str">
        <f>COMPLEX(E79-50,F79)</f>
        <v>-43.7981494892563+32.2848252782458i</v>
      </c>
      <c r="J79" s="72" t="str">
        <f>COMPLEX(E79+50,F79)</f>
        <v>56.2018505107437+32.2848252782458i</v>
      </c>
      <c r="K79" s="72" t="str">
        <f>IMDIV(I79,J79)</f>
        <v>-0.337834162085793+0.76851103267412i</v>
      </c>
      <c r="L79" s="72">
        <f>IMABS(K79)</f>
        <v>0.8394886112473785</v>
      </c>
      <c r="M79" s="72">
        <f t="shared" si="15"/>
        <v>11.460175041425748</v>
      </c>
    </row>
    <row r="80" spans="1:13" ht="13.5">
      <c r="A80" s="72">
        <v>-1.35000000000001</v>
      </c>
      <c r="B80" s="76">
        <f t="shared" si="16"/>
        <v>10.116757136380691</v>
      </c>
      <c r="C80" s="76">
        <f t="shared" si="11"/>
        <v>63565459.79561139</v>
      </c>
      <c r="D80" s="72">
        <f t="shared" si="12"/>
        <v>0.0014303186076448648</v>
      </c>
      <c r="E80" s="72">
        <f t="shared" si="13"/>
        <v>6.613854097342319</v>
      </c>
      <c r="F80" s="72">
        <f t="shared" si="14"/>
        <v>32.77739115878988</v>
      </c>
      <c r="G80" s="72" t="str">
        <f>COMPLEX(E80,F80)</f>
        <v>6.61385409734232+32.7773911587899i</v>
      </c>
      <c r="H80" s="72">
        <f>IMABS(G80)</f>
        <v>33.438008870105435</v>
      </c>
      <c r="I80" s="72" t="str">
        <f>COMPLEX(E80-50,F80)</f>
        <v>-43.3861459026577+32.7773911587899i</v>
      </c>
      <c r="J80" s="72" t="str">
        <f>COMPLEX(E80+50,F80)</f>
        <v>56.6138540973423+32.7773911587899i</v>
      </c>
      <c r="K80" s="72" t="str">
        <f>IMDIV(I80,J80)</f>
        <v>-0.322912520856592+0.765918905475345i</v>
      </c>
      <c r="L80" s="72">
        <f>IMABS(K80)</f>
        <v>0.8312065121800416</v>
      </c>
      <c r="M80" s="72">
        <f t="shared" si="15"/>
        <v>10.848798350166664</v>
      </c>
    </row>
    <row r="81" spans="1:13" ht="13.5">
      <c r="A81" s="72">
        <v>-1.30000000000001</v>
      </c>
      <c r="B81" s="76">
        <f t="shared" si="16"/>
        <v>10.117025390588813</v>
      </c>
      <c r="C81" s="76">
        <f t="shared" si="11"/>
        <v>63567145.286510445</v>
      </c>
      <c r="D81" s="72">
        <f t="shared" si="12"/>
        <v>0.001377362098572088</v>
      </c>
      <c r="E81" s="72">
        <f t="shared" si="13"/>
        <v>7.066153164559386</v>
      </c>
      <c r="F81" s="72">
        <f t="shared" si="14"/>
        <v>33.29231923311884</v>
      </c>
      <c r="G81" s="72" t="str">
        <f>COMPLEX(E81,F81)</f>
        <v>7.06615316455939+33.2923192331188i</v>
      </c>
      <c r="H81" s="72">
        <f>IMABS(G81)</f>
        <v>34.033939537833476</v>
      </c>
      <c r="I81" s="72" t="str">
        <f>COMPLEX(E81-50,F81)</f>
        <v>-42.9338468354406+33.2923192331188i</v>
      </c>
      <c r="J81" s="72" t="str">
        <f>COMPLEX(E81+50,F81)</f>
        <v>57.0661531645594+33.2923192331188i</v>
      </c>
      <c r="K81" s="72" t="str">
        <f>IMDIV(I81,J81)</f>
        <v>-0.307380117001974+0.76272385294219i</v>
      </c>
      <c r="L81" s="72">
        <f>IMABS(K81)</f>
        <v>0.8223321787301813</v>
      </c>
      <c r="M81" s="72">
        <f t="shared" si="15"/>
        <v>10.256962491607643</v>
      </c>
    </row>
    <row r="82" spans="1:13" ht="13.5">
      <c r="A82" s="72">
        <v>-1.25000000000001</v>
      </c>
      <c r="B82" s="76">
        <f t="shared" si="16"/>
        <v>10.117293644796936</v>
      </c>
      <c r="C82" s="76">
        <f t="shared" si="11"/>
        <v>63568830.77740951</v>
      </c>
      <c r="D82" s="72">
        <f t="shared" si="12"/>
        <v>0.0013244041853318622</v>
      </c>
      <c r="E82" s="72">
        <f t="shared" si="13"/>
        <v>7.563841787075941</v>
      </c>
      <c r="F82" s="72">
        <f t="shared" si="14"/>
        <v>33.83025536885366</v>
      </c>
      <c r="G82" s="72" t="str">
        <f>COMPLEX(E82,F82)</f>
        <v>7.56384178707594+33.8302553688537i</v>
      </c>
      <c r="H82" s="72">
        <f>IMABS(G82)</f>
        <v>34.665514288724616</v>
      </c>
      <c r="I82" s="72" t="str">
        <f>COMPLEX(E82-50,F82)</f>
        <v>-42.4361582129241+33.8302553688537i</v>
      </c>
      <c r="J82" s="72" t="str">
        <f>COMPLEX(E82+50,F82)</f>
        <v>57.5638417870759+33.8302553688537i</v>
      </c>
      <c r="K82" s="72" t="str">
        <f>IMDIV(I82,J82)</f>
        <v>-0.291224365486891+0.758852235479445i</v>
      </c>
      <c r="L82" s="72">
        <f>IMABS(K82)</f>
        <v>0.8128150751218838</v>
      </c>
      <c r="M82" s="72">
        <f t="shared" si="15"/>
        <v>9.684621110926972</v>
      </c>
    </row>
    <row r="83" spans="1:13" ht="13.5">
      <c r="A83" s="72">
        <v>-1.20000000000001</v>
      </c>
      <c r="B83" s="76">
        <f t="shared" si="16"/>
        <v>10.117561899005059</v>
      </c>
      <c r="C83" s="76">
        <f t="shared" si="11"/>
        <v>63570516.26830858</v>
      </c>
      <c r="D83" s="72">
        <f t="shared" si="12"/>
        <v>0.0012714448679241874</v>
      </c>
      <c r="E83" s="72">
        <f t="shared" si="13"/>
        <v>8.112775707189027</v>
      </c>
      <c r="F83" s="72">
        <f t="shared" si="14"/>
        <v>34.391635705122674</v>
      </c>
      <c r="G83" s="72" t="str">
        <f>COMPLEX(E83,F83)</f>
        <v>8.11277570718903+34.3916357051227i</v>
      </c>
      <c r="H83" s="72">
        <f>IMABS(G83)</f>
        <v>35.33555908923796</v>
      </c>
      <c r="I83" s="72" t="str">
        <f>COMPLEX(E83-50,F83)</f>
        <v>-41.887224292811+34.3916357051227i</v>
      </c>
      <c r="J83" s="72" t="str">
        <f>COMPLEX(E83+50,F83)</f>
        <v>58.112775707189+34.3916357051227i</v>
      </c>
      <c r="K83" s="72" t="str">
        <f>IMDIV(I83,J83)</f>
        <v>-0.274436707560694+0.754222499997385i</v>
      </c>
      <c r="L83" s="72">
        <f>IMABS(K83)</f>
        <v>0.8026002030644269</v>
      </c>
      <c r="M83" s="72">
        <f t="shared" si="15"/>
        <v>9.131722681826039</v>
      </c>
    </row>
    <row r="84" spans="1:13" ht="13.5">
      <c r="A84" s="72">
        <v>-1.15000000000001</v>
      </c>
      <c r="B84" s="76">
        <f t="shared" si="16"/>
        <v>10.11783015321318</v>
      </c>
      <c r="C84" s="76">
        <f t="shared" si="11"/>
        <v>63572201.759207636</v>
      </c>
      <c r="D84" s="72">
        <f t="shared" si="12"/>
        <v>0.0012184841463498408</v>
      </c>
      <c r="E84" s="72">
        <f t="shared" si="13"/>
        <v>8.7196949226906</v>
      </c>
      <c r="F84" s="72">
        <f t="shared" si="14"/>
        <v>34.9765877546363</v>
      </c>
      <c r="G84" s="72" t="str">
        <f>COMPLEX(E84,F84)</f>
        <v>8.7196949226906+34.9765877546363i</v>
      </c>
      <c r="H84" s="72">
        <f>IMABS(G84)</f>
        <v>36.04711875452142</v>
      </c>
      <c r="I84" s="72" t="str">
        <f>COMPLEX(E84-50,F84)</f>
        <v>-41.2803050773094+34.9765877546363i</v>
      </c>
      <c r="J84" s="72" t="str">
        <f>COMPLEX(E84+50,F84)</f>
        <v>58.7196949226906+34.9765877546363i</v>
      </c>
      <c r="K84" s="72" t="str">
        <f>IMDIV(I84,J84)</f>
        <v>-0.257013831926068+0.748744601943841i</v>
      </c>
      <c r="L84" s="72">
        <f>IMABS(K84)</f>
        <v>0.7916278094795319</v>
      </c>
      <c r="M84" s="72">
        <f t="shared" si="15"/>
        <v>8.598209794716071</v>
      </c>
    </row>
    <row r="85" spans="1:13" ht="13.5">
      <c r="A85" s="72">
        <v>-1.10000000000001</v>
      </c>
      <c r="B85" s="76">
        <f t="shared" si="16"/>
        <v>10.118098407421304</v>
      </c>
      <c r="C85" s="76">
        <f t="shared" si="11"/>
        <v>63573887.25010671</v>
      </c>
      <c r="D85" s="72">
        <f t="shared" si="12"/>
        <v>0.0011655220206080452</v>
      </c>
      <c r="E85" s="72">
        <f t="shared" si="13"/>
        <v>9.39236382233227</v>
      </c>
      <c r="F85" s="72">
        <f t="shared" si="14"/>
        <v>35.5847965553599</v>
      </c>
      <c r="G85" s="72" t="str">
        <f>COMPLEX(E85,F85)</f>
        <v>9.39236382233227+35.5847965553599i</v>
      </c>
      <c r="H85" s="72">
        <f>IMABS(G85)</f>
        <v>36.80345424083737</v>
      </c>
      <c r="I85" s="72" t="str">
        <f>COMPLEX(E85-50,F85)</f>
        <v>-40.6076361776677+35.5847965553599i</v>
      </c>
      <c r="J85" s="72" t="str">
        <f>COMPLEX(E85+50,F85)</f>
        <v>59.3923638223323+35.5847965553599i</v>
      </c>
      <c r="K85" s="72" t="str">
        <f>IMDIV(I85,J85)</f>
        <v>-0.238959141688146+0.742319486209746i</v>
      </c>
      <c r="L85" s="72">
        <f>IMABS(K85)</f>
        <v>0.7798331174059208</v>
      </c>
      <c r="M85" s="72">
        <f t="shared" si="15"/>
        <v>8.084018342973915</v>
      </c>
    </row>
    <row r="86" spans="1:13" ht="13.5">
      <c r="A86" s="72">
        <v>-1.05000000000001</v>
      </c>
      <c r="B86" s="76">
        <f t="shared" si="16"/>
        <v>10.118366661629427</v>
      </c>
      <c r="C86" s="76">
        <f t="shared" si="11"/>
        <v>63575572.74100577</v>
      </c>
      <c r="D86" s="72">
        <f t="shared" si="12"/>
        <v>0.0011125584906991337</v>
      </c>
      <c r="E86" s="72">
        <f t="shared" si="13"/>
        <v>10.13972911428493</v>
      </c>
      <c r="F86" s="72">
        <f t="shared" si="14"/>
        <v>36.215324103917155</v>
      </c>
      <c r="G86" s="72" t="str">
        <f>COMPLEX(E86,F86)</f>
        <v>10.1397291142849+36.2153241039172i</v>
      </c>
      <c r="H86" s="72">
        <f>IMABS(G86)</f>
        <v>37.60802848412614</v>
      </c>
      <c r="I86" s="72" t="str">
        <f>COMPLEX(E86-50,F86)</f>
        <v>-39.8602708857151+36.2153241039172i</v>
      </c>
      <c r="J86" s="72" t="str">
        <f>COMPLEX(E86+50,F86)</f>
        <v>60.1397291142849+36.2153241039172i</v>
      </c>
      <c r="K86" s="72" t="str">
        <f>IMDIV(I86,J86)</f>
        <v>-0.22028450077203+0.734838672293733i</v>
      </c>
      <c r="L86" s="72">
        <f>IMABS(K86)</f>
        <v>0.7671460979362399</v>
      </c>
      <c r="M86" s="72">
        <f t="shared" si="15"/>
        <v>7.58907659383934</v>
      </c>
    </row>
    <row r="87" spans="1:13" ht="13.5">
      <c r="A87" s="72">
        <v>-1.00000000000001</v>
      </c>
      <c r="B87" s="76">
        <f t="shared" si="16"/>
        <v>10.11863491583755</v>
      </c>
      <c r="C87" s="76">
        <f t="shared" si="11"/>
        <v>63577258.23190484</v>
      </c>
      <c r="D87" s="72">
        <f t="shared" si="12"/>
        <v>0.0010595935566228842</v>
      </c>
      <c r="E87" s="72">
        <f t="shared" si="13"/>
        <v>10.972093988706302</v>
      </c>
      <c r="F87" s="72">
        <f t="shared" si="14"/>
        <v>36.86636649791481</v>
      </c>
      <c r="G87" s="72" t="str">
        <f>COMPLEX(E87,F87)</f>
        <v>10.9720939887063+36.8663664979148i</v>
      </c>
      <c r="H87" s="72">
        <f>IMABS(G87)</f>
        <v>38.464474847001085</v>
      </c>
      <c r="I87" s="72" t="str">
        <f>COMPLEX(E87-50,F87)</f>
        <v>-39.0279060112937+36.8663664979148i</v>
      </c>
      <c r="J87" s="72" t="str">
        <f>COMPLEX(E87+50,F87)</f>
        <v>60.9720939887063+36.8663664979148i</v>
      </c>
      <c r="K87" s="72" t="str">
        <f>IMDIV(I87,J87)</f>
        <v>-0.201012292312918+0.726184003867574i</v>
      </c>
      <c r="L87" s="72">
        <f>IMABS(K87)</f>
        <v>0.7534913066081351</v>
      </c>
      <c r="M87" s="72">
        <f t="shared" si="15"/>
        <v>7.113304129281482</v>
      </c>
    </row>
    <row r="88" spans="1:13" ht="13.5">
      <c r="A88" s="72">
        <v>-0.95000000000001</v>
      </c>
      <c r="B88" s="76">
        <f t="shared" si="16"/>
        <v>10.118903170045671</v>
      </c>
      <c r="C88" s="76">
        <f t="shared" si="11"/>
        <v>63578943.7228039</v>
      </c>
      <c r="D88" s="72">
        <f t="shared" si="12"/>
        <v>0.001006627218380074</v>
      </c>
      <c r="E88" s="72">
        <f t="shared" si="13"/>
        <v>11.901303738532087</v>
      </c>
      <c r="F88" s="72">
        <f t="shared" si="14"/>
        <v>37.5349283498912</v>
      </c>
      <c r="G88" s="72" t="str">
        <f>COMPLEX(E88,F88)</f>
        <v>11.9013037385321+37.5349283498912i</v>
      </c>
      <c r="H88" s="72">
        <f>IMABS(G88)</f>
        <v>39.376539676668706</v>
      </c>
      <c r="I88" s="72" t="str">
        <f>COMPLEX(E88-50,F88)</f>
        <v>-38.0986962614679+37.5349283498912i</v>
      </c>
      <c r="J88" s="72" t="str">
        <f>COMPLEX(E88+50,F88)</f>
        <v>61.9013037385321+37.5349283498912i</v>
      </c>
      <c r="K88" s="72" t="str">
        <f>IMDIV(I88,J88)</f>
        <v>-0.181177817080296+0.716227640694942i</v>
      </c>
      <c r="L88" s="72">
        <f>IMABS(K88)</f>
        <v>0.7387878143942442</v>
      </c>
      <c r="M88" s="72">
        <f t="shared" si="15"/>
        <v>6.656610641505733</v>
      </c>
    </row>
    <row r="89" spans="1:13" ht="13.5">
      <c r="A89" s="72">
        <v>-0.90000000000001</v>
      </c>
      <c r="B89" s="76">
        <f t="shared" si="16"/>
        <v>10.119171424253794</v>
      </c>
      <c r="C89" s="76">
        <f t="shared" si="11"/>
        <v>63580629.21370297</v>
      </c>
      <c r="D89" s="72">
        <f t="shared" si="12"/>
        <v>0.0009536594759694816</v>
      </c>
      <c r="E89" s="72">
        <f t="shared" si="13"/>
        <v>12.940932584276906</v>
      </c>
      <c r="F89" s="72">
        <f t="shared" si="14"/>
        <v>38.21638799575375</v>
      </c>
      <c r="G89" s="72" t="str">
        <f>COMPLEX(E89,F89)</f>
        <v>12.9409325842769+38.2163879957537i</v>
      </c>
      <c r="H89" s="72">
        <f>IMABS(G89)</f>
        <v>40.34798690880112</v>
      </c>
      <c r="I89" s="72" t="str">
        <f>COMPLEX(E89-50,F89)</f>
        <v>-37.0590674157231+38.2163879957537i</v>
      </c>
      <c r="J89" s="72" t="str">
        <f>COMPLEX(E89+50,F89)</f>
        <v>62.9409325842769+38.2163879957537i</v>
      </c>
      <c r="K89" s="72" t="str">
        <f>IMDIV(I89,J89)</f>
        <v>-0.160832050736006+0.70483239169411i</v>
      </c>
      <c r="L89" s="72">
        <f>IMABS(K89)</f>
        <v>0.7229492713359551</v>
      </c>
      <c r="M89" s="72">
        <f t="shared" si="15"/>
        <v>6.218894567230048</v>
      </c>
    </row>
    <row r="90" spans="1:13" ht="13.5">
      <c r="A90" s="72">
        <v>-0.85000000000001</v>
      </c>
      <c r="B90" s="76">
        <f t="shared" si="16"/>
        <v>10.119439678461918</v>
      </c>
      <c r="C90" s="76">
        <f t="shared" si="11"/>
        <v>63582314.70460203</v>
      </c>
      <c r="D90" s="72">
        <f t="shared" si="12"/>
        <v>0.0009006903293919954</v>
      </c>
      <c r="E90" s="72">
        <f t="shared" si="13"/>
        <v>14.106452417294111</v>
      </c>
      <c r="F90" s="72">
        <f t="shared" si="14"/>
        <v>38.90391987226448</v>
      </c>
      <c r="G90" s="72" t="str">
        <f>COMPLEX(E90,F90)</f>
        <v>14.1064524172941+38.9039198722645i</v>
      </c>
      <c r="H90" s="72">
        <f>IMABS(G90)</f>
        <v>41.38244774332422</v>
      </c>
      <c r="I90" s="72" t="str">
        <f>COMPLEX(E90-50,F90)</f>
        <v>-35.8935475827059+38.9039198722645i</v>
      </c>
      <c r="J90" s="72" t="str">
        <f>COMPLEX(E90+50,F90)</f>
        <v>64.1064524172941+38.9039198722645i</v>
      </c>
      <c r="K90" s="72" t="str">
        <f>IMDIV(I90,J90)</f>
        <v>-0.14004476271438+0.691852511362336i</v>
      </c>
      <c r="L90" s="72">
        <f>IMABS(K90)</f>
        <v>0.7058841498731206</v>
      </c>
      <c r="M90" s="72">
        <f t="shared" si="15"/>
        <v>5.800041545320374</v>
      </c>
    </row>
    <row r="91" spans="1:13" ht="13.5">
      <c r="A91" s="72">
        <v>-0.80000000000001</v>
      </c>
      <c r="B91" s="76">
        <f t="shared" si="16"/>
        <v>10.119707932670039</v>
      </c>
      <c r="C91" s="76">
        <f t="shared" si="11"/>
        <v>63584000.1955011</v>
      </c>
      <c r="D91" s="72">
        <f t="shared" si="12"/>
        <v>0.0008477197786473933</v>
      </c>
      <c r="E91" s="72">
        <f t="shared" si="13"/>
        <v>15.415349684942495</v>
      </c>
      <c r="F91" s="72">
        <f t="shared" si="14"/>
        <v>39.58773268233128</v>
      </c>
      <c r="G91" s="72" t="str">
        <f>COMPLEX(E91,F91)</f>
        <v>15.4153496849425+39.5877326823313i</v>
      </c>
      <c r="H91" s="72">
        <f>IMABS(G91)</f>
        <v>42.48319179201086</v>
      </c>
      <c r="I91" s="72" t="str">
        <f>COMPLEX(E91-50,F91)</f>
        <v>-34.5846503150575+39.5877326823313i</v>
      </c>
      <c r="J91" s="72" t="str">
        <f>COMPLEX(E91+50,F91)</f>
        <v>65.4153496849425+39.5877326823313i</v>
      </c>
      <c r="K91" s="72" t="str">
        <f>IMDIV(I91,J91)</f>
        <v>-0.118907974363475+0.677135106646476i</v>
      </c>
      <c r="L91" s="72">
        <f>IMABS(K91)</f>
        <v>0.6874962247317139</v>
      </c>
      <c r="M91" s="72">
        <f t="shared" si="15"/>
        <v>5.399922683439551</v>
      </c>
    </row>
    <row r="92" spans="1:13" ht="13.5">
      <c r="A92" s="72">
        <v>-0.75000000000001</v>
      </c>
      <c r="B92" s="76">
        <f t="shared" si="16"/>
        <v>10.119976186878162</v>
      </c>
      <c r="C92" s="76">
        <f t="shared" si="11"/>
        <v>63585685.68640016</v>
      </c>
      <c r="D92" s="72">
        <f t="shared" si="12"/>
        <v>0.0007947478237355643</v>
      </c>
      <c r="E92" s="72">
        <f t="shared" si="13"/>
        <v>16.887133981340924</v>
      </c>
      <c r="F92" s="72">
        <f t="shared" si="14"/>
        <v>40.25407500202492</v>
      </c>
      <c r="G92" s="72" t="str">
        <f>COMPLEX(E92,F92)</f>
        <v>16.8871339813409+40.2540750020249i</v>
      </c>
      <c r="H92" s="72">
        <f>IMABS(G92)</f>
        <v>43.652787406675465</v>
      </c>
      <c r="I92" s="72" t="str">
        <f>COMPLEX(E92-50,F92)</f>
        <v>-33.1128660186591+40.2540750020249i</v>
      </c>
      <c r="J92" s="72" t="str">
        <f>COMPLEX(E92+50,F92)</f>
        <v>66.8871339813409+40.2540750020249i</v>
      </c>
      <c r="K92" s="72" t="str">
        <f>IMDIV(I92,J92)</f>
        <v>-9.75396970803973E-002+0.6605223255088i</v>
      </c>
      <c r="L92" s="72">
        <f>IMABS(K92)</f>
        <v>0.6676853562884907</v>
      </c>
      <c r="M92" s="72">
        <f t="shared" si="15"/>
        <v>5.018392622313239</v>
      </c>
    </row>
    <row r="93" spans="1:13" ht="13.5">
      <c r="A93" s="72">
        <v>-0.700000000000021</v>
      </c>
      <c r="B93" s="76">
        <f t="shared" si="16"/>
        <v>10.120244441086285</v>
      </c>
      <c r="C93" s="76">
        <f t="shared" si="11"/>
        <v>63587371.17729923</v>
      </c>
      <c r="D93" s="72">
        <f t="shared" si="12"/>
        <v>0.0007417744646563973</v>
      </c>
      <c r="E93" s="72">
        <f t="shared" si="13"/>
        <v>18.543147484739045</v>
      </c>
      <c r="F93" s="72">
        <f t="shared" si="14"/>
        <v>40.883956944761806</v>
      </c>
      <c r="G93" s="72" t="str">
        <f>COMPLEX(E93,F93)</f>
        <v>18.543147484739+40.8839569447618i</v>
      </c>
      <c r="H93" s="72">
        <f>IMABS(G93)</f>
        <v>44.89260801180879</v>
      </c>
      <c r="I93" s="72" t="str">
        <f>COMPLEX(E93-50,F93)</f>
        <v>-31.456852515261+40.8839569447618i</v>
      </c>
      <c r="J93" s="72" t="str">
        <f>COMPLEX(E93+50,F93)</f>
        <v>68.5431474847391+40.8839569447618i</v>
      </c>
      <c r="K93" s="72" t="str">
        <f>IMDIV(I93,J93)</f>
        <v>-7.60878397927448E-002+0.641854518289572i</v>
      </c>
      <c r="L93" s="72">
        <f>IMABS(K93)</f>
        <v>0.6463486536019588</v>
      </c>
      <c r="M93" s="72">
        <f t="shared" si="15"/>
        <v>4.65528739073133</v>
      </c>
    </row>
    <row r="94" spans="1:13" ht="13.5">
      <c r="A94" s="72">
        <v>-0.65000000000002</v>
      </c>
      <c r="B94" s="76">
        <f t="shared" si="16"/>
        <v>10.120512695294407</v>
      </c>
      <c r="C94" s="76">
        <f t="shared" si="11"/>
        <v>63589056.66819829</v>
      </c>
      <c r="D94" s="72">
        <f t="shared" si="12"/>
        <v>0.0006887997014106695</v>
      </c>
      <c r="E94" s="72">
        <f t="shared" si="13"/>
        <v>20.406033970149657</v>
      </c>
      <c r="F94" s="72">
        <f t="shared" si="14"/>
        <v>41.451543656041935</v>
      </c>
      <c r="G94" s="72" t="str">
        <f>COMPLEX(E94,F94)</f>
        <v>20.4060339701497+41.4515436560419i</v>
      </c>
      <c r="H94" s="72">
        <f>IMABS(G94)</f>
        <v>46.20212867238533</v>
      </c>
      <c r="I94" s="72" t="str">
        <f>COMPLEX(E94-50,F94)</f>
        <v>-29.5939660298503+41.4515436560419i</v>
      </c>
      <c r="J94" s="72" t="str">
        <f>COMPLEX(E94+50,F94)</f>
        <v>70.4060339701497+41.4515436560419i</v>
      </c>
      <c r="K94" s="72" t="str">
        <f>IMDIV(I94,J94)</f>
        <v>-5.47341071132136E-002+0.62097457307503i</v>
      </c>
      <c r="L94" s="72">
        <f>IMABS(K94)</f>
        <v>0.6233821002300247</v>
      </c>
      <c r="M94" s="72">
        <f t="shared" si="15"/>
        <v>4.310422051690926</v>
      </c>
    </row>
    <row r="95" spans="1:13" ht="13.5">
      <c r="A95" s="72">
        <v>-0.60000000000002</v>
      </c>
      <c r="B95" s="76">
        <f t="shared" si="16"/>
        <v>10.12078094950253</v>
      </c>
      <c r="C95" s="76">
        <f t="shared" si="11"/>
        <v>63590742.15909736</v>
      </c>
      <c r="D95" s="72">
        <f t="shared" si="12"/>
        <v>0.0006358235339971596</v>
      </c>
      <c r="E95" s="72">
        <f t="shared" si="13"/>
        <v>22.498656040450328</v>
      </c>
      <c r="F95" s="72">
        <f t="shared" si="14"/>
        <v>41.922205335733565</v>
      </c>
      <c r="G95" s="72" t="str">
        <f>COMPLEX(E95,F95)</f>
        <v>22.4986560404503+41.9222053357336i</v>
      </c>
      <c r="H95" s="72">
        <f>IMABS(G95)</f>
        <v>47.57794472061505</v>
      </c>
      <c r="I95" s="72" t="str">
        <f>COMPLEX(E95-50,F95)</f>
        <v>-27.5013439595497+41.9222053357336i</v>
      </c>
      <c r="J95" s="72" t="str">
        <f>COMPLEX(E95+50,F95)</f>
        <v>72.4986560404503+41.9222053357336i</v>
      </c>
      <c r="K95" s="72" t="str">
        <f>IMDIV(I95,J95)</f>
        <v>-3.36976239545502E-002+0.597733618983283i</v>
      </c>
      <c r="L95" s="72">
        <f>IMABS(K95)</f>
        <v>0.5986827282651762</v>
      </c>
      <c r="M95" s="72">
        <f t="shared" si="15"/>
        <v>3.9835881504784303</v>
      </c>
    </row>
    <row r="96" spans="1:13" ht="13.5">
      <c r="A96" s="72">
        <v>-0.55000000000002</v>
      </c>
      <c r="B96" s="76">
        <f t="shared" si="16"/>
        <v>10.121049203710653</v>
      </c>
      <c r="C96" s="76">
        <f t="shared" si="11"/>
        <v>63592427.64999642</v>
      </c>
      <c r="D96" s="72">
        <f t="shared" si="12"/>
        <v>0.0005828459624167559</v>
      </c>
      <c r="E96" s="72">
        <f t="shared" si="13"/>
        <v>24.842159517113572</v>
      </c>
      <c r="F96" s="72">
        <f t="shared" si="14"/>
        <v>42.25027891053389</v>
      </c>
      <c r="G96" s="72" t="str">
        <f>COMPLEX(E96,F96)</f>
        <v>24.8421595171136+42.2502789105339i</v>
      </c>
      <c r="H96" s="72">
        <f>IMABS(G96)</f>
        <v>49.012436763454474</v>
      </c>
      <c r="I96" s="72" t="str">
        <f>COMPLEX(E96-50,F96)</f>
        <v>-25.1578404828864+42.2502789105339i</v>
      </c>
      <c r="J96" s="72" t="str">
        <f>COMPLEX(E96+50,F96)</f>
        <v>74.8421595171136+42.2502789105339i</v>
      </c>
      <c r="K96" s="72" t="str">
        <f>IMDIV(I96,J96)</f>
        <v>-1.32379210959468E-002+0.571998256667679i</v>
      </c>
      <c r="L96" s="72">
        <f>IMABS(K96)</f>
        <v>0.5721514206797066</v>
      </c>
      <c r="M96" s="72">
        <f t="shared" si="15"/>
        <v>3.674550989925742</v>
      </c>
    </row>
    <row r="97" spans="1:13" ht="13.5">
      <c r="A97" s="72">
        <v>-0.50000000000002</v>
      </c>
      <c r="B97" s="76">
        <f t="shared" si="16"/>
        <v>10.121317457918774</v>
      </c>
      <c r="C97" s="76">
        <f t="shared" si="11"/>
        <v>63594113.14089548</v>
      </c>
      <c r="D97" s="72">
        <f t="shared" si="12"/>
        <v>0.0005298669866695693</v>
      </c>
      <c r="E97" s="72">
        <f t="shared" si="13"/>
        <v>27.45278556123194</v>
      </c>
      <c r="F97" s="72">
        <f t="shared" si="14"/>
        <v>42.37673896793707</v>
      </c>
      <c r="G97" s="72" t="str">
        <f>COMPLEX(E97,F97)</f>
        <v>27.4527855612319+42.3767389679371i</v>
      </c>
      <c r="H97" s="72">
        <f>IMABS(G97)</f>
        <v>50.49201363213456</v>
      </c>
      <c r="I97" s="72" t="str">
        <f>COMPLEX(E97-50,F97)</f>
        <v>-22.5472144387681+42.3767389679371i</v>
      </c>
      <c r="J97" s="72" t="str">
        <f>COMPLEX(E97+50,F97)</f>
        <v>77.4527855612319+42.3767389679371i</v>
      </c>
      <c r="K97" s="72" t="str">
        <f>IMDIV(I97,J97)</f>
        <v>6.34319487574685E-003+0.543659401651546i</v>
      </c>
      <c r="L97" s="72">
        <f>IMABS(K97)</f>
        <v>0.5436964052900743</v>
      </c>
      <c r="M97" s="72">
        <f t="shared" si="15"/>
        <v>3.3830467767219967</v>
      </c>
    </row>
    <row r="98" spans="1:13" ht="13.5">
      <c r="A98" s="72">
        <v>-0.450000000000021</v>
      </c>
      <c r="B98" s="76">
        <f t="shared" si="16"/>
        <v>10.121585712126898</v>
      </c>
      <c r="C98" s="76">
        <f t="shared" si="11"/>
        <v>63595798.63179455</v>
      </c>
      <c r="D98" s="72">
        <f t="shared" si="12"/>
        <v>0.0004768866067544897</v>
      </c>
      <c r="E98" s="72">
        <f t="shared" si="13"/>
        <v>30.336959561424603</v>
      </c>
      <c r="F98" s="72">
        <f t="shared" si="14"/>
        <v>42.227230736143184</v>
      </c>
      <c r="G98" s="72" t="str">
        <f>COMPLEX(E98,F98)</f>
        <v>30.3369595614246+42.2272307361432i</v>
      </c>
      <c r="H98" s="72">
        <f>IMABS(G98)</f>
        <v>51.99490485687024</v>
      </c>
      <c r="I98" s="72" t="str">
        <f>COMPLEX(E98-50,F98)</f>
        <v>-19.6630404385754+42.2272307361432i</v>
      </c>
      <c r="J98" s="72" t="str">
        <f>COMPLEX(E98+50,F98)</f>
        <v>80.3369595614246+42.2272307361432i</v>
      </c>
      <c r="K98" s="72" t="str">
        <f>IMDIV(I98,J98)</f>
        <v>2.47014724385291E-002+0.512642701252218i</v>
      </c>
      <c r="L98" s="72">
        <f>IMABS(K98)</f>
        <v>0.5132374712428958</v>
      </c>
      <c r="M98" s="72">
        <f t="shared" si="15"/>
        <v>3.1087797064141007</v>
      </c>
    </row>
    <row r="99" spans="1:13" ht="13.5">
      <c r="A99" s="72">
        <v>-0.40000000000002</v>
      </c>
      <c r="B99" s="76">
        <f t="shared" si="16"/>
        <v>10.12185396633502</v>
      </c>
      <c r="C99" s="76">
        <f t="shared" si="11"/>
        <v>63597484.12269362</v>
      </c>
      <c r="D99" s="72">
        <f t="shared" si="12"/>
        <v>0.0004239048226726272</v>
      </c>
      <c r="E99" s="72">
        <f t="shared" si="13"/>
        <v>33.48422294060675</v>
      </c>
      <c r="F99" s="72">
        <f t="shared" si="14"/>
        <v>41.711324352316936</v>
      </c>
      <c r="G99" s="72" t="str">
        <f>COMPLEX(E99,F99)</f>
        <v>33.4842229406067+41.7113243523169i</v>
      </c>
      <c r="H99" s="72">
        <f>IMABS(G99)</f>
        <v>53.488576024796515</v>
      </c>
      <c r="I99" s="72" t="str">
        <f>COMPLEX(E99-50,F99)</f>
        <v>-16.5157770593933+41.7113243523169i</v>
      </c>
      <c r="J99" s="72" t="str">
        <f>COMPLEX(E99+50,F99)</f>
        <v>83.4842229406067+41.7113243523169i</v>
      </c>
      <c r="K99" s="72" t="str">
        <f>IMDIV(I99,J99)</f>
        <v>4.14524180867424E-002+0.478920300003961i</v>
      </c>
      <c r="L99" s="72">
        <f>IMABS(K99)</f>
        <v>0.480710886834407</v>
      </c>
      <c r="M99" s="72">
        <f t="shared" si="15"/>
        <v>2.851419082922757</v>
      </c>
    </row>
    <row r="100" spans="1:13" ht="13.5">
      <c r="A100" s="72">
        <v>-0.35000000000002</v>
      </c>
      <c r="B100" s="76">
        <f t="shared" si="16"/>
        <v>10.122122220543142</v>
      </c>
      <c r="C100" s="76">
        <f t="shared" si="11"/>
        <v>63599169.61359268</v>
      </c>
      <c r="D100" s="72">
        <f t="shared" si="12"/>
        <v>0.00037092163442387083</v>
      </c>
      <c r="E100" s="72">
        <f t="shared" si="13"/>
        <v>36.85787238361625</v>
      </c>
      <c r="F100" s="72">
        <f t="shared" si="14"/>
        <v>40.72440554475988</v>
      </c>
      <c r="G100" s="72" t="str">
        <f>COMPLEX(E100,F100)</f>
        <v>36.8578723836162+40.7244055447599i</v>
      </c>
      <c r="H100" s="72">
        <f>IMABS(G100)</f>
        <v>54.92704218889825</v>
      </c>
      <c r="I100" s="72" t="str">
        <f>COMPLEX(E100-50,F100)</f>
        <v>-13.1421276163838+40.7244055447599i</v>
      </c>
      <c r="J100" s="72" t="str">
        <f>COMPLEX(E100+50,F100)</f>
        <v>86.8578723836162+40.7244055447599i</v>
      </c>
      <c r="K100" s="72" t="str">
        <f>IMDIV(I100,J100)</f>
        <v>5.61765773570401E-002+0.442523478546608i</v>
      </c>
      <c r="L100" s="72">
        <f>IMABS(K100)</f>
        <v>0.4460749229765575</v>
      </c>
      <c r="M100" s="72">
        <f t="shared" si="15"/>
        <v>2.6105966004412515</v>
      </c>
    </row>
    <row r="101" spans="1:13" ht="13.5">
      <c r="A101" s="72">
        <v>-0.30000000000002</v>
      </c>
      <c r="B101" s="76">
        <f t="shared" si="16"/>
        <v>10.122390474751265</v>
      </c>
      <c r="C101" s="76">
        <f t="shared" si="11"/>
        <v>63600855.10449174</v>
      </c>
      <c r="D101" s="72">
        <f t="shared" si="12"/>
        <v>0.00031793704200755446</v>
      </c>
      <c r="E101" s="72">
        <f t="shared" si="13"/>
        <v>40.383955692616745</v>
      </c>
      <c r="F101" s="72">
        <f t="shared" si="14"/>
        <v>39.15419697308168</v>
      </c>
      <c r="G101" s="72" t="str">
        <f>COMPLEX(E101,F101)</f>
        <v>40.3839556926167+39.1541969730817i</v>
      </c>
      <c r="H101" s="72">
        <f>IMABS(G101)</f>
        <v>56.248689033524236</v>
      </c>
      <c r="I101" s="72" t="str">
        <f>COMPLEX(E101-50,F101)</f>
        <v>-9.61604430738326+39.1541969730817i</v>
      </c>
      <c r="J101" s="72" t="str">
        <f>COMPLEX(E101+50,F101)</f>
        <v>90.3839556926168+39.1541969730817i</v>
      </c>
      <c r="K101" s="72" t="str">
        <f>IMDIV(I101,J101)</f>
        <v>6.84285472021946E-002+0.403555386327539i</v>
      </c>
      <c r="L101" s="72">
        <f>IMABS(K101)</f>
        <v>0.4093157899546171</v>
      </c>
      <c r="M101" s="72">
        <f t="shared" si="15"/>
        <v>2.3859039500079713</v>
      </c>
    </row>
    <row r="102" spans="1:13" ht="13.5">
      <c r="A102" s="72">
        <v>-0.25000000000002</v>
      </c>
      <c r="B102" s="76">
        <f t="shared" si="16"/>
        <v>10.122658728959388</v>
      </c>
      <c r="C102" s="76">
        <f t="shared" si="11"/>
        <v>63602540.59539081</v>
      </c>
      <c r="D102" s="72">
        <f t="shared" si="12"/>
        <v>0.0002649510454241222</v>
      </c>
      <c r="E102" s="72">
        <f t="shared" si="13"/>
        <v>43.94075764271047</v>
      </c>
      <c r="F102" s="72">
        <f t="shared" si="14"/>
        <v>36.89412699042134</v>
      </c>
      <c r="G102" s="72" t="str">
        <f>COMPLEX(E102,F102)</f>
        <v>43.9407576427105+36.8941269904213i</v>
      </c>
      <c r="H102" s="72">
        <f>IMABS(G102)</f>
        <v>57.375663731243705</v>
      </c>
      <c r="I102" s="72" t="str">
        <f>COMPLEX(E102-50,F102)</f>
        <v>-6.05924235728953+36.8941269904213i</v>
      </c>
      <c r="J102" s="72" t="str">
        <f>COMPLEX(E102+50,F102)</f>
        <v>93.9407576427105+36.8941269904213i</v>
      </c>
      <c r="K102" s="72" t="str">
        <f>IMDIV(I102,J102)</f>
        <v>7.77501943949241E-002+0.362202757340922i</v>
      </c>
      <c r="L102" s="72">
        <f>IMABS(K102)</f>
        <v>0.3704536815228259</v>
      </c>
      <c r="M102" s="72">
        <f t="shared" si="15"/>
        <v>2.176890947178997</v>
      </c>
    </row>
    <row r="103" spans="1:13" ht="13.5">
      <c r="A103" s="72">
        <v>-0.200000000000021</v>
      </c>
      <c r="B103" s="76">
        <f t="shared" si="16"/>
        <v>10.12292698316751</v>
      </c>
      <c r="C103" s="76">
        <f t="shared" si="11"/>
        <v>63604226.08628987</v>
      </c>
      <c r="D103" s="72">
        <f t="shared" si="12"/>
        <v>0.00021196364467379603</v>
      </c>
      <c r="E103" s="72">
        <f t="shared" si="13"/>
        <v>47.35302652811829</v>
      </c>
      <c r="F103" s="72">
        <f t="shared" si="14"/>
        <v>33.864902540259514</v>
      </c>
      <c r="G103" s="72" t="str">
        <f>COMPLEX(E103,F103)</f>
        <v>47.3530265281183+33.8649025402595i</v>
      </c>
      <c r="H103" s="72">
        <f>IMABS(G103)</f>
        <v>58.21632713795976</v>
      </c>
      <c r="I103" s="72" t="str">
        <f>COMPLEX(E103-50,F103)</f>
        <v>-2.64697347188171+33.8649025402595i</v>
      </c>
      <c r="J103" s="72" t="str">
        <f>COMPLEX(E103+50,F103)</f>
        <v>97.3530265281183+33.8649025402595i</v>
      </c>
      <c r="K103" s="72" t="str">
        <f>IMDIV(I103,J103)</f>
        <v>8.36882189593816E-002+0.31874519229733i</v>
      </c>
      <c r="L103" s="72">
        <f>IMABS(K103)</f>
        <v>0.32954850265970753</v>
      </c>
      <c r="M103" s="72">
        <f t="shared" si="15"/>
        <v>1.9830644094823846</v>
      </c>
    </row>
    <row r="104" spans="1:13" ht="13.5">
      <c r="A104" s="72">
        <v>-0.15000000000002</v>
      </c>
      <c r="B104" s="76">
        <f t="shared" si="16"/>
        <v>10.123195237375633</v>
      </c>
      <c r="C104" s="76">
        <f aca="true" t="shared" si="17" ref="C104:C135">2*PI()*B104*1000000</f>
        <v>63605911.57718894</v>
      </c>
      <c r="D104" s="72">
        <f aca="true" t="shared" si="18" ref="D104:D135">1-C104*C104*Llm*CCC</f>
        <v>0.0001589748397560209</v>
      </c>
      <c r="E104" s="72">
        <f aca="true" t="shared" si="19" ref="E104:E135">C104*C104*C104*C104*CCC*CCC*RR2R*Lxxx*Lxxx/(C104*C104*CCC*CCC*RR2R*RR2R+D104*D104)</f>
        <v>50.397123500414644</v>
      </c>
      <c r="F104" s="72">
        <f aca="true" t="shared" si="20" ref="F104:F135">C104*Llc+D104*C104*C104*C104*CCC*Lxxx*Lxxx/(C104*C104*CCC*CCC*RR2R*RR2R+D104*D104)</f>
        <v>30.042821516062624</v>
      </c>
      <c r="G104" s="72" t="str">
        <f>COMPLEX(E104,F104)</f>
        <v>50.3971235004146+30.0428215160626i</v>
      </c>
      <c r="H104" s="72">
        <f>IMABS(G104)</f>
        <v>58.672320405469186</v>
      </c>
      <c r="I104" s="72" t="str">
        <f>COMPLEX(E104-50,F104)</f>
        <v>0.397123500414644+30.0428215160626i</v>
      </c>
      <c r="J104" s="72" t="str">
        <f>COMPLEX(E104+50,F104)</f>
        <v>100.397123500415+30.0428215160626i</v>
      </c>
      <c r="K104" s="72" t="str">
        <f>IMDIV(I104,J104)</f>
        <v>8.58156989913493E-002+0.273560385302033i</v>
      </c>
      <c r="L104" s="72">
        <f>IMABS(K104)</f>
        <v>0.2867047585931748</v>
      </c>
      <c r="M104" s="72">
        <f aca="true" t="shared" si="21" ref="M104:M135">(1+L104)/(1-L104)</f>
        <v>1.8038880450897439</v>
      </c>
    </row>
    <row r="105" spans="1:13" ht="13.5">
      <c r="A105" s="72">
        <v>-0.10000000000002</v>
      </c>
      <c r="B105" s="76">
        <f t="shared" si="16"/>
        <v>10.123463491583756</v>
      </c>
      <c r="C105" s="76">
        <f t="shared" si="17"/>
        <v>63607597.06808801</v>
      </c>
      <c r="D105" s="72">
        <f t="shared" si="18"/>
        <v>0.00010598463067101882</v>
      </c>
      <c r="E105" s="72">
        <f t="shared" si="19"/>
        <v>52.82310058344779</v>
      </c>
      <c r="F105" s="72">
        <f t="shared" si="20"/>
        <v>25.488379010734125</v>
      </c>
      <c r="G105" s="72" t="str">
        <f>COMPLEX(E105,F105)</f>
        <v>52.8231005834478+25.4883790107341i</v>
      </c>
      <c r="H105" s="72">
        <f>IMABS(G105)</f>
        <v>58.65097970063137</v>
      </c>
      <c r="I105" s="72" t="str">
        <f>COMPLEX(E105-50,F105)</f>
        <v>2.82310058344779+25.4883790107341i</v>
      </c>
      <c r="J105" s="72" t="str">
        <f>COMPLEX(E105+50,F105)</f>
        <v>102.823100583448+25.4883790107341i</v>
      </c>
      <c r="K105" s="72" t="str">
        <f>IMDIV(I105,J105)</f>
        <v>8.3756611291162E-002+0.227123658253597i</v>
      </c>
      <c r="L105" s="72">
        <f>IMABS(K105)</f>
        <v>0.24207504223582307</v>
      </c>
      <c r="M105" s="72">
        <f t="shared" si="21"/>
        <v>1.6387836678447079</v>
      </c>
    </row>
    <row r="106" spans="1:13" ht="13.5">
      <c r="A106" s="72">
        <v>-0.0500000000000203</v>
      </c>
      <c r="B106" s="76">
        <f t="shared" si="16"/>
        <v>10.123731745791877</v>
      </c>
      <c r="C106" s="76">
        <f t="shared" si="17"/>
        <v>63609282.558987066</v>
      </c>
      <c r="D106" s="72">
        <f t="shared" si="18"/>
        <v>5.2993017419455946E-05</v>
      </c>
      <c r="E106" s="72">
        <f t="shared" si="19"/>
        <v>54.395082807431095</v>
      </c>
      <c r="F106" s="72">
        <f t="shared" si="20"/>
        <v>20.363454743873046</v>
      </c>
      <c r="G106" s="72" t="str">
        <f>COMPLEX(E106,F106)</f>
        <v>54.3950828074311+20.363454743873i</v>
      </c>
      <c r="H106" s="72">
        <f>IMABS(G106)</f>
        <v>58.08179854939971</v>
      </c>
      <c r="I106" s="72" t="str">
        <f>COMPLEX(E106-50,F106)</f>
        <v>4.39508280743109+20.363454743873i</v>
      </c>
      <c r="J106" s="72" t="str">
        <f>COMPLEX(E106+50,F106)</f>
        <v>104.395082807431+20.363454743873i</v>
      </c>
      <c r="K106" s="72" t="str">
        <f>IMDIV(I106,J106)</f>
        <v>7.72116188900223E-002+0.18000042656767i</v>
      </c>
      <c r="L106" s="72">
        <f>IMABS(K106)</f>
        <v>0.19586165437921024</v>
      </c>
      <c r="M106" s="72">
        <f t="shared" si="21"/>
        <v>1.4871342237211838</v>
      </c>
    </row>
    <row r="107" spans="1:13" ht="13.5">
      <c r="A107" s="72">
        <v>-2.04281036531029E-14</v>
      </c>
      <c r="B107" s="76">
        <f t="shared" si="16"/>
        <v>10.124</v>
      </c>
      <c r="C107" s="76">
        <f t="shared" si="17"/>
        <v>63610968.04988613</v>
      </c>
      <c r="D107" s="72">
        <f t="shared" si="18"/>
        <v>0</v>
      </c>
      <c r="E107" s="72">
        <f t="shared" si="19"/>
        <v>54.94195958920038</v>
      </c>
      <c r="F107" s="72">
        <f t="shared" si="20"/>
        <v>14.924269842525199</v>
      </c>
      <c r="G107" s="72" t="str">
        <f>COMPLEX(E107,F107)</f>
        <v>54.9419595892004+14.9242698425252i</v>
      </c>
      <c r="H107" s="72">
        <f>IMABS(G107)</f>
        <v>56.9328793741704</v>
      </c>
      <c r="I107" s="72" t="str">
        <f>COMPLEX(E107-50,F107)</f>
        <v>4.94195958920038+14.9242698425252i</v>
      </c>
      <c r="J107" s="72" t="str">
        <f>COMPLEX(E107+50,F107)</f>
        <v>104.9419595892+14.9242698425252i</v>
      </c>
      <c r="K107" s="72" t="str">
        <f>IMDIV(I107,J107)</f>
        <v>6.59827813297896E-002+0.132830805366757i</v>
      </c>
      <c r="L107" s="72">
        <f>IMABS(K107)</f>
        <v>0.14831638576501288</v>
      </c>
      <c r="M107" s="72">
        <f t="shared" si="21"/>
        <v>1.3482898655934248</v>
      </c>
    </row>
    <row r="108" spans="1:13" ht="13.5">
      <c r="A108" s="72">
        <v>0.0499999999999794</v>
      </c>
      <c r="B108" s="76">
        <f t="shared" si="16"/>
        <v>10.124268254208124</v>
      </c>
      <c r="C108" s="76">
        <f t="shared" si="17"/>
        <v>63612653.5407852</v>
      </c>
      <c r="D108" s="72">
        <f t="shared" si="18"/>
        <v>-5.299442158612777E-05</v>
      </c>
      <c r="E108" s="72">
        <f t="shared" si="19"/>
        <v>54.40087685209794</v>
      </c>
      <c r="F108" s="72">
        <f t="shared" si="20"/>
        <v>9.484649674324228</v>
      </c>
      <c r="G108" s="72" t="str">
        <f>COMPLEX(E108,F108)</f>
        <v>54.4008768520979+9.48464967432423i</v>
      </c>
      <c r="H108" s="72">
        <f>IMABS(G108)</f>
        <v>55.2214992708617</v>
      </c>
      <c r="I108" s="72" t="str">
        <f>COMPLEX(E108-50,F108)</f>
        <v>4.40087685209794+9.48464967432423i</v>
      </c>
      <c r="J108" s="72" t="str">
        <f>COMPLEX(E108+50,F108)</f>
        <v>104.400876852098+9.48464967432423i</v>
      </c>
      <c r="K108" s="72" t="str">
        <f>IMDIV(I108,J108)</f>
        <v>4.9994440000407E-002+8.63064583070624E-002i</v>
      </c>
      <c r="L108" s="72">
        <f>IMABS(K108)</f>
        <v>0.09974090823961348</v>
      </c>
      <c r="M108" s="72">
        <f t="shared" si="21"/>
        <v>1.221582673593616</v>
      </c>
    </row>
    <row r="109" spans="1:13" ht="13.5">
      <c r="A109" s="72">
        <v>0.0999999999999801</v>
      </c>
      <c r="B109" s="76">
        <f t="shared" si="16"/>
        <v>10.124536508416245</v>
      </c>
      <c r="C109" s="76">
        <f t="shared" si="17"/>
        <v>63614339.03168426</v>
      </c>
      <c r="D109" s="72">
        <f t="shared" si="18"/>
        <v>-0.00010599024733926043</v>
      </c>
      <c r="E109" s="72">
        <f t="shared" si="19"/>
        <v>52.8345143169055</v>
      </c>
      <c r="F109" s="72">
        <f t="shared" si="20"/>
        <v>4.358437846660902</v>
      </c>
      <c r="G109" s="72" t="str">
        <f>COMPLEX(E109,F109)</f>
        <v>52.8345143169055+4.3584378466609i</v>
      </c>
      <c r="H109" s="72">
        <f>IMABS(G109)</f>
        <v>53.01397819034616</v>
      </c>
      <c r="I109" s="72" t="str">
        <f>COMPLEX(E109-50,F109)</f>
        <v>2.8345143169055+4.3584378466609i</v>
      </c>
      <c r="J109" s="72" t="str">
        <f>COMPLEX(E109+50,F109)</f>
        <v>102.834514316906+4.3584378466609i</v>
      </c>
      <c r="K109" s="72" t="str">
        <f>IMDIV(I109,J109)</f>
        <v>2.93075172673921E-002+4.11408842868965E-002i</v>
      </c>
      <c r="L109" s="72">
        <f>IMABS(K109)</f>
        <v>0.050512403707270684</v>
      </c>
      <c r="M109" s="72">
        <f t="shared" si="21"/>
        <v>1.106399291374624</v>
      </c>
    </row>
    <row r="110" spans="1:13" ht="13.5">
      <c r="A110" s="72">
        <v>0.14999999999998</v>
      </c>
      <c r="B110" s="76">
        <f t="shared" si="16"/>
        <v>10.124804762624368</v>
      </c>
      <c r="C110" s="76">
        <f t="shared" si="17"/>
        <v>63616024.52258333</v>
      </c>
      <c r="D110" s="72">
        <f t="shared" si="18"/>
        <v>-0.00015898747726006413</v>
      </c>
      <c r="E110" s="72">
        <f t="shared" si="19"/>
        <v>50.413812206430514</v>
      </c>
      <c r="F110" s="72">
        <f t="shared" si="20"/>
        <v>-0.1980864148419812</v>
      </c>
      <c r="G110" s="72" t="str">
        <f>COMPLEX(E110,F110)</f>
        <v>50.4138122064305-0.198086414841981i</v>
      </c>
      <c r="H110" s="72">
        <f>IMABS(G110)</f>
        <v>50.4142013664105</v>
      </c>
      <c r="I110" s="72" t="str">
        <f>COMPLEX(E110-50,F110)</f>
        <v>0.413812206430514-0.198086414841981i</v>
      </c>
      <c r="J110" s="72" t="str">
        <f>COMPLEX(E110+50,F110)</f>
        <v>100.413812206431-0.198086414841981i</v>
      </c>
      <c r="K110" s="72" t="str">
        <f>IMDIV(I110,J110)</f>
        <v>4.12494407579505E-003-1.96456359064464E-003i</v>
      </c>
      <c r="L110" s="72">
        <f>IMABS(K110)</f>
        <v>0.004568881015098033</v>
      </c>
      <c r="M110" s="72">
        <f t="shared" si="21"/>
        <v>1.0091797030009615</v>
      </c>
    </row>
    <row r="111" spans="1:13" ht="13.5">
      <c r="A111" s="72">
        <v>0.19999999999998</v>
      </c>
      <c r="B111" s="76">
        <f t="shared" si="16"/>
        <v>10.125073016832491</v>
      </c>
      <c r="C111" s="76">
        <f t="shared" si="17"/>
        <v>63617710.01348239</v>
      </c>
      <c r="D111" s="72">
        <f t="shared" si="18"/>
        <v>-0.0002119861113478727</v>
      </c>
      <c r="E111" s="72">
        <f t="shared" si="19"/>
        <v>47.374491199402904</v>
      </c>
      <c r="F111" s="72">
        <f t="shared" si="20"/>
        <v>-4.022940738313469</v>
      </c>
      <c r="G111" s="72" t="str">
        <f>COMPLEX(E111,F111)</f>
        <v>47.3744911994029-4.02294073831347i</v>
      </c>
      <c r="H111" s="72">
        <f>IMABS(G111)</f>
        <v>47.54499414855663</v>
      </c>
      <c r="I111" s="72" t="str">
        <f>COMPLEX(E111-50,F111)</f>
        <v>-2.6255088005971-4.02294073831347i</v>
      </c>
      <c r="J111" s="72" t="str">
        <f>COMPLEX(E111+50,F111)</f>
        <v>97.3744911994029-4.02294073831347i</v>
      </c>
      <c r="K111" s="72" t="str">
        <f>IMDIV(I111,J111)</f>
        <v>-2.52131129609341E-002-4.23557704567395E-002i</v>
      </c>
      <c r="L111" s="72">
        <f>IMABS(K111)</f>
        <v>0.04929211251473028</v>
      </c>
      <c r="M111" s="72">
        <f t="shared" si="21"/>
        <v>1.103695600222932</v>
      </c>
    </row>
    <row r="112" spans="1:13" ht="13.5">
      <c r="A112" s="72">
        <v>0.24999999999998</v>
      </c>
      <c r="B112" s="76">
        <f t="shared" si="16"/>
        <v>10.125341271040613</v>
      </c>
      <c r="C112" s="76">
        <f t="shared" si="17"/>
        <v>63619395.50438145</v>
      </c>
      <c r="D112" s="72">
        <f t="shared" si="18"/>
        <v>-0.00026498614960246414</v>
      </c>
      <c r="E112" s="72">
        <f t="shared" si="19"/>
        <v>43.966379536140145</v>
      </c>
      <c r="F112" s="72">
        <f t="shared" si="20"/>
        <v>-7.055486673250078</v>
      </c>
      <c r="G112" s="72" t="str">
        <f>COMPLEX(E112,F112)</f>
        <v>43.9663795361401-7.05548667325008i</v>
      </c>
      <c r="H112" s="72">
        <f>IMABS(G112)</f>
        <v>44.52889423410746</v>
      </c>
      <c r="I112" s="72" t="str">
        <f>COMPLEX(E112-50,F112)</f>
        <v>-6.03362046385985-7.05548667325008i</v>
      </c>
      <c r="J112" s="72" t="str">
        <f>COMPLEX(E112+50,F112)</f>
        <v>93.9663795361402-7.05548667325008i</v>
      </c>
      <c r="K112" s="72" t="str">
        <f>IMDIV(I112,J112)</f>
        <v>-5.82442576943939E-002-7.94585073306413E-002i</v>
      </c>
      <c r="L112" s="72">
        <f>IMABS(K112)</f>
        <v>0.09851927700498285</v>
      </c>
      <c r="M112" s="72">
        <f t="shared" si="21"/>
        <v>1.2185721213819618</v>
      </c>
    </row>
    <row r="113" spans="1:13" ht="13.5">
      <c r="A113" s="72">
        <v>0.299999999999979</v>
      </c>
      <c r="B113" s="76">
        <f t="shared" si="16"/>
        <v>10.125609525248736</v>
      </c>
      <c r="C113" s="76">
        <f t="shared" si="17"/>
        <v>63621080.99528052</v>
      </c>
      <c r="D113" s="72">
        <f t="shared" si="18"/>
        <v>-0.00031798759202450455</v>
      </c>
      <c r="E113" s="72">
        <f t="shared" si="19"/>
        <v>40.413046293935984</v>
      </c>
      <c r="F113" s="72">
        <f t="shared" si="20"/>
        <v>-9.319258088608555</v>
      </c>
      <c r="G113" s="72" t="str">
        <f>COMPLEX(E113,F113)</f>
        <v>40.413046293936-9.31925808860855i</v>
      </c>
      <c r="H113" s="72">
        <f>IMABS(G113)</f>
        <v>41.47364081049444</v>
      </c>
      <c r="I113" s="72" t="str">
        <f>COMPLEX(E113-50,F113)</f>
        <v>-9.58695370606402-9.31925808860855i</v>
      </c>
      <c r="J113" s="72" t="str">
        <f>COMPLEX(E113+50,F113)</f>
        <v>90.413046293936-9.31925808860855i</v>
      </c>
      <c r="K113" s="72" t="str">
        <f>IMDIV(I113,J113)</f>
        <v>-9.44077499081226E-002-0.112805271956103i</v>
      </c>
      <c r="L113" s="72">
        <f>IMABS(K113)</f>
        <v>0.14709810543921012</v>
      </c>
      <c r="M113" s="72">
        <f t="shared" si="21"/>
        <v>1.3449355814010937</v>
      </c>
    </row>
    <row r="114" spans="1:13" ht="13.5">
      <c r="A114" s="72">
        <v>0.34999999999998</v>
      </c>
      <c r="B114" s="76">
        <f t="shared" si="16"/>
        <v>10.125877779456859</v>
      </c>
      <c r="C114" s="76">
        <f t="shared" si="17"/>
        <v>63622766.48617959</v>
      </c>
      <c r="D114" s="72">
        <f t="shared" si="18"/>
        <v>-0.00037099043861399394</v>
      </c>
      <c r="E114" s="72">
        <f t="shared" si="19"/>
        <v>36.88972781759567</v>
      </c>
      <c r="F114" s="72">
        <f t="shared" si="20"/>
        <v>-10.89337716812884</v>
      </c>
      <c r="G114" s="72" t="str">
        <f>COMPLEX(E114,F114)</f>
        <v>36.8897278175957-10.8933771681288i</v>
      </c>
      <c r="H114" s="72">
        <f>IMABS(G114)</f>
        <v>38.464499016409974</v>
      </c>
      <c r="I114" s="72" t="str">
        <f>COMPLEX(E114-50,F114)</f>
        <v>-13.1102721824043-10.8933771681288i</v>
      </c>
      <c r="J114" s="72" t="str">
        <f>COMPLEX(E114+50,F114)</f>
        <v>86.8897278175957-10.8933771681288i</v>
      </c>
      <c r="K114" s="72" t="str">
        <f>IMDIV(I114,J114)</f>
        <v>-0.133074732229961-0.142053735555125i</v>
      </c>
      <c r="L114" s="72">
        <f>IMABS(K114)</f>
        <v>0.19464878150977777</v>
      </c>
      <c r="M114" s="72">
        <f t="shared" si="21"/>
        <v>1.4833885565472473</v>
      </c>
    </row>
    <row r="115" spans="1:13" ht="13.5">
      <c r="A115" s="72">
        <v>0.39999999999998</v>
      </c>
      <c r="B115" s="76">
        <f t="shared" si="16"/>
        <v>10.12614603366498</v>
      </c>
      <c r="C115" s="76">
        <f t="shared" si="17"/>
        <v>63624451.97707865</v>
      </c>
      <c r="D115" s="72">
        <f t="shared" si="18"/>
        <v>-0.00042399468937004414</v>
      </c>
      <c r="E115" s="72">
        <f t="shared" si="19"/>
        <v>33.518171152631226</v>
      </c>
      <c r="F115" s="72">
        <f t="shared" si="20"/>
        <v>-11.884262107490082</v>
      </c>
      <c r="G115" s="72" t="str">
        <f>COMPLEX(E115,F115)</f>
        <v>33.5181711526312-11.8842621074901i</v>
      </c>
      <c r="H115" s="72">
        <f>IMABS(G115)</f>
        <v>35.56266979933598</v>
      </c>
      <c r="I115" s="72" t="str">
        <f>COMPLEX(E115-50,F115)</f>
        <v>-16.4818288473688-11.8842621074901i</v>
      </c>
      <c r="J115" s="72" t="str">
        <f>COMPLEX(E115+50,F115)</f>
        <v>83.5181711526312-11.8842621074901i</v>
      </c>
      <c r="K115" s="72" t="str">
        <f>IMDIV(I115,J115)</f>
        <v>-0.173581527607795-0.166995400954254i</v>
      </c>
      <c r="L115" s="72">
        <f>IMABS(K115)</f>
        <v>0.24086928128453358</v>
      </c>
      <c r="M115" s="72">
        <f t="shared" si="21"/>
        <v>1.6345923708425638</v>
      </c>
    </row>
    <row r="116" spans="1:13" ht="13.5">
      <c r="A116" s="72">
        <v>0.44999999999998</v>
      </c>
      <c r="B116" s="76">
        <f t="shared" si="16"/>
        <v>10.126414287873104</v>
      </c>
      <c r="C116" s="76">
        <f t="shared" si="17"/>
        <v>63626137.46797772</v>
      </c>
      <c r="D116" s="72">
        <f t="shared" si="18"/>
        <v>-0.00047700034429376537</v>
      </c>
      <c r="E116" s="72">
        <f t="shared" si="19"/>
        <v>30.372393353607862</v>
      </c>
      <c r="F116" s="72">
        <f t="shared" si="20"/>
        <v>-12.404066605385974</v>
      </c>
      <c r="G116" s="72" t="str">
        <f>COMPLEX(E116,F116)</f>
        <v>30.3723933536079-12.404066605386i</v>
      </c>
      <c r="H116" s="72">
        <f>IMABS(G116)</f>
        <v>32.8076690177333</v>
      </c>
      <c r="I116" s="72" t="str">
        <f>COMPLEX(E116-50,F116)</f>
        <v>-19.6276066463921-12.404066605386i</v>
      </c>
      <c r="J116" s="72" t="str">
        <f>COMPLEX(E116+50,F116)</f>
        <v>80.3723933536079-12.404066605386i</v>
      </c>
      <c r="K116" s="72" t="str">
        <f>IMDIV(I116,J116)</f>
        <v>-0.215262583864948-0.187554425149113i</v>
      </c>
      <c r="L116" s="72">
        <f>IMABS(K116)</f>
        <v>0.28550769237487805</v>
      </c>
      <c r="M116" s="72">
        <f t="shared" si="21"/>
        <v>1.799190388274068</v>
      </c>
    </row>
    <row r="117" spans="1:13" ht="13.5">
      <c r="A117" s="72">
        <v>0.49999999999998</v>
      </c>
      <c r="B117" s="76">
        <f t="shared" si="16"/>
        <v>10.126682542081227</v>
      </c>
      <c r="C117" s="76">
        <f t="shared" si="17"/>
        <v>63627822.95887678</v>
      </c>
      <c r="D117" s="72">
        <f t="shared" si="18"/>
        <v>-0.0005300074033842694</v>
      </c>
      <c r="E117" s="72">
        <f t="shared" si="19"/>
        <v>27.489180296207405</v>
      </c>
      <c r="F117" s="72">
        <f t="shared" si="20"/>
        <v>-12.557315070776783</v>
      </c>
      <c r="G117" s="72" t="str">
        <f>COMPLEX(E117,F117)</f>
        <v>27.4891802962074-12.5573150707768i</v>
      </c>
      <c r="H117" s="72">
        <f>IMABS(G117)</f>
        <v>30.221535287674506</v>
      </c>
      <c r="I117" s="72" t="str">
        <f>COMPLEX(E117-50,F117)</f>
        <v>-22.5108197037926-12.5573150707768i</v>
      </c>
      <c r="J117" s="72" t="str">
        <f>COMPLEX(E117+50,F117)</f>
        <v>77.4891802962074-12.5573150707768i</v>
      </c>
      <c r="K117" s="72" t="str">
        <f>IMDIV(I117,J117)</f>
        <v>-0.257480048628818-0.203777780400919i</v>
      </c>
      <c r="L117" s="72">
        <f>IMABS(K117)</f>
        <v>0.3283616287373171</v>
      </c>
      <c r="M117" s="72">
        <f t="shared" si="21"/>
        <v>1.9777929397333147</v>
      </c>
    </row>
    <row r="118" spans="1:13" ht="13.5">
      <c r="A118" s="72">
        <v>0.549999999999979</v>
      </c>
      <c r="B118" s="76">
        <f t="shared" si="16"/>
        <v>10.126950796289348</v>
      </c>
      <c r="C118" s="76">
        <f t="shared" si="17"/>
        <v>63629508.44977584</v>
      </c>
      <c r="D118" s="72">
        <f t="shared" si="18"/>
        <v>-0.0005830158666417784</v>
      </c>
      <c r="E118" s="72">
        <f t="shared" si="19"/>
        <v>24.879078104981662</v>
      </c>
      <c r="F118" s="72">
        <f t="shared" si="20"/>
        <v>-12.434379060368553</v>
      </c>
      <c r="G118" s="72" t="str">
        <f>COMPLEX(E118,F118)</f>
        <v>24.8790781049817-12.4343790603686i</v>
      </c>
      <c r="H118" s="72">
        <f>IMABS(G118)</f>
        <v>27.813347694420262</v>
      </c>
      <c r="I118" s="72" t="str">
        <f>COMPLEX(E118-50,F118)</f>
        <v>-25.1209218950183-12.4343790603686i</v>
      </c>
      <c r="J118" s="72" t="str">
        <f>COMPLEX(E118+50,F118)</f>
        <v>74.8790781049817-12.4343790603686i</v>
      </c>
      <c r="K118" s="72" t="str">
        <f>IMDIV(I118,J118)</f>
        <v>-0.299647774088136-0.215818803822867i</v>
      </c>
      <c r="L118" s="72">
        <f>IMABS(K118)</f>
        <v>0.3692784106869879</v>
      </c>
      <c r="M118" s="72">
        <f t="shared" si="21"/>
        <v>2.1709712080387464</v>
      </c>
    </row>
    <row r="119" spans="1:13" ht="13.5">
      <c r="A119" s="72">
        <v>0.59999999999998</v>
      </c>
      <c r="B119" s="76">
        <f t="shared" si="16"/>
        <v>10.127219050497471</v>
      </c>
      <c r="C119" s="76">
        <f t="shared" si="17"/>
        <v>63631193.94067491</v>
      </c>
      <c r="D119" s="72">
        <f t="shared" si="18"/>
        <v>-0.0006360257340669584</v>
      </c>
      <c r="E119" s="72">
        <f t="shared" si="19"/>
        <v>22.535745219465497</v>
      </c>
      <c r="F119" s="72">
        <f t="shared" si="20"/>
        <v>-12.109581121328427</v>
      </c>
      <c r="G119" s="72" t="str">
        <f>COMPLEX(E119,F119)</f>
        <v>22.5357452194655-12.1095811213284i</v>
      </c>
      <c r="H119" s="72">
        <f>IMABS(G119)</f>
        <v>25.583232155665858</v>
      </c>
      <c r="I119" s="72" t="str">
        <f>COMPLEX(E119-50,F119)</f>
        <v>-27.4642547805345-12.1095811213284i</v>
      </c>
      <c r="J119" s="72" t="str">
        <f>COMPLEX(E119+50,F119)</f>
        <v>72.5357452194655-12.1095811213284i</v>
      </c>
      <c r="K119" s="72" t="str">
        <f>IMDIV(I119,J119)</f>
        <v>-0.341248557469535-0.223916610512514i</v>
      </c>
      <c r="L119" s="72">
        <f>IMABS(K119)</f>
        <v>0.4081534349217845</v>
      </c>
      <c r="M119" s="72">
        <f t="shared" si="21"/>
        <v>2.3792542155511036</v>
      </c>
    </row>
    <row r="120" spans="1:13" ht="13.5">
      <c r="A120" s="72">
        <v>0.64999999999998</v>
      </c>
      <c r="B120" s="76">
        <f t="shared" si="16"/>
        <v>10.127487304705594</v>
      </c>
      <c r="C120" s="76">
        <f t="shared" si="17"/>
        <v>63632879.43157398</v>
      </c>
      <c r="D120" s="72">
        <f t="shared" si="18"/>
        <v>-0.0006890370056593653</v>
      </c>
      <c r="E120" s="72">
        <f t="shared" si="19"/>
        <v>20.44301566025298</v>
      </c>
      <c r="F120" s="72">
        <f t="shared" si="20"/>
        <v>-11.641934130379425</v>
      </c>
      <c r="G120" s="72" t="str">
        <f>COMPLEX(E120,F120)</f>
        <v>20.443015660253-11.6419341303794i</v>
      </c>
      <c r="H120" s="72">
        <f>IMABS(G120)</f>
        <v>23.52555035661105</v>
      </c>
      <c r="I120" s="72" t="str">
        <f>COMPLEX(E120-50,F120)</f>
        <v>-29.556984339747-11.6419341303794i</v>
      </c>
      <c r="J120" s="72" t="str">
        <f>COMPLEX(E120+50,F120)</f>
        <v>70.443015660253-11.6419341303794i</v>
      </c>
      <c r="K120" s="72" t="str">
        <f>IMDIV(I120,J120)</f>
        <v>-0.381844402372987-0.228373833233505i</v>
      </c>
      <c r="L120" s="72">
        <f>IMABS(K120)</f>
        <v>0.44492668534192054</v>
      </c>
      <c r="M120" s="72">
        <f t="shared" si="21"/>
        <v>2.6031276359087503</v>
      </c>
    </row>
    <row r="121" spans="1:13" ht="13.5">
      <c r="A121" s="72">
        <v>0.69999999999998</v>
      </c>
      <c r="B121" s="76">
        <f t="shared" si="16"/>
        <v>10.127755558913716</v>
      </c>
      <c r="C121" s="76">
        <f t="shared" si="17"/>
        <v>63634564.922473036</v>
      </c>
      <c r="D121" s="72">
        <f t="shared" si="18"/>
        <v>-0.000742049681418111</v>
      </c>
      <c r="E121" s="72">
        <f t="shared" si="19"/>
        <v>18.579808068877696</v>
      </c>
      <c r="F121" s="72">
        <f t="shared" si="20"/>
        <v>-11.077102390579043</v>
      </c>
      <c r="G121" s="72" t="str">
        <f>COMPLEX(E121,F121)</f>
        <v>18.5798080688777-11.077102390579i</v>
      </c>
      <c r="H121" s="72">
        <f>IMABS(G121)</f>
        <v>21.631261295812223</v>
      </c>
      <c r="I121" s="72" t="str">
        <f>COMPLEX(E121-50,F121)</f>
        <v>-31.4201919311223-11.077102390579i</v>
      </c>
      <c r="J121" s="72" t="str">
        <f>COMPLEX(E121+50,F121)</f>
        <v>68.5798080688777-11.077102390579i</v>
      </c>
      <c r="K121" s="72" t="str">
        <f>IMDIV(I121,J121)</f>
        <v>-0.42108037646955-0.229534804465856i</v>
      </c>
      <c r="L121" s="72">
        <f>IMABS(K121)</f>
        <v>0.47957784551511207</v>
      </c>
      <c r="M121" s="72">
        <f t="shared" si="21"/>
        <v>2.843033934594105</v>
      </c>
    </row>
    <row r="122" spans="1:13" ht="13.5">
      <c r="A122" s="72">
        <v>0.74999999999998</v>
      </c>
      <c r="B122" s="76">
        <f t="shared" si="16"/>
        <v>10.128023813121839</v>
      </c>
      <c r="C122" s="76">
        <f t="shared" si="17"/>
        <v>63636250.41337211</v>
      </c>
      <c r="D122" s="72">
        <f t="shared" si="18"/>
        <v>-0.0007950637613449718</v>
      </c>
      <c r="E122" s="72">
        <f t="shared" si="19"/>
        <v>16.92331336302078</v>
      </c>
      <c r="F122" s="72">
        <f t="shared" si="20"/>
        <v>-10.449725847019549</v>
      </c>
      <c r="G122" s="72" t="str">
        <f>COMPLEX(E122,F122)</f>
        <v>16.9233133630208-10.4497258470195i</v>
      </c>
      <c r="H122" s="72">
        <f>IMABS(G122)</f>
        <v>19.889577810020647</v>
      </c>
      <c r="I122" s="72" t="str">
        <f>COMPLEX(E122-50,F122)</f>
        <v>-33.0766866369792-10.4497258470195i</v>
      </c>
      <c r="J122" s="72" t="str">
        <f>COMPLEX(E122+50,F122)</f>
        <v>66.9233133630208-10.4497258470195i</v>
      </c>
      <c r="K122" s="72" t="str">
        <f>IMDIV(I122,J122)</f>
        <v>-0.458683161012902-0.227765757017512i</v>
      </c>
      <c r="L122" s="72">
        <f>IMABS(K122)</f>
        <v>0.5121205739535838</v>
      </c>
      <c r="M122" s="72">
        <f t="shared" si="21"/>
        <v>3.0993735198206998</v>
      </c>
    </row>
    <row r="123" spans="1:13" ht="13.5">
      <c r="A123" s="72">
        <v>0.799999999999979</v>
      </c>
      <c r="B123" s="76">
        <f t="shared" si="16"/>
        <v>10.128292067329962</v>
      </c>
      <c r="C123" s="76">
        <f t="shared" si="17"/>
        <v>63637935.90427117</v>
      </c>
      <c r="D123" s="72">
        <f t="shared" si="18"/>
        <v>-0.0008480792454383934</v>
      </c>
      <c r="E123" s="72">
        <f t="shared" si="19"/>
        <v>15.450931155660768</v>
      </c>
      <c r="F123" s="72">
        <f t="shared" si="20"/>
        <v>-9.785654751871755</v>
      </c>
      <c r="G123" s="72" t="str">
        <f>COMPLEX(E123,F123)</f>
        <v>15.4509311556608-9.78565475187176i</v>
      </c>
      <c r="H123" s="72">
        <f>IMABS(G123)</f>
        <v>18.289076316200333</v>
      </c>
      <c r="I123" s="72" t="str">
        <f>COMPLEX(E123-50,F123)</f>
        <v>-34.5490688443392-9.78565475187176i</v>
      </c>
      <c r="J123" s="72" t="str">
        <f>COMPLEX(E123+50,F123)</f>
        <v>65.4509311556608-9.78565475187176i</v>
      </c>
      <c r="K123" s="72" t="str">
        <f>IMDIV(I123,J123)</f>
        <v>-0.494455631013413-0.223438025844237i</v>
      </c>
      <c r="L123" s="72">
        <f>IMABS(K123)</f>
        <v>0.5425964637131746</v>
      </c>
      <c r="M123" s="72">
        <f t="shared" si="21"/>
        <v>3.372506640932164</v>
      </c>
    </row>
    <row r="124" spans="1:13" ht="13.5">
      <c r="A124" s="72">
        <v>0.84999999999998</v>
      </c>
      <c r="B124" s="76">
        <f t="shared" si="16"/>
        <v>10.128560321538083</v>
      </c>
      <c r="C124" s="76">
        <f t="shared" si="17"/>
        <v>63639621.395170234</v>
      </c>
      <c r="D124" s="72">
        <f t="shared" si="18"/>
        <v>-0.000901096133699042</v>
      </c>
      <c r="E124" s="72">
        <f t="shared" si="19"/>
        <v>14.141353804611978</v>
      </c>
      <c r="F124" s="72">
        <f t="shared" si="20"/>
        <v>-9.103897040063634</v>
      </c>
      <c r="G124" s="72" t="str">
        <f>COMPLEX(E124,F124)</f>
        <v>14.141353804612-9.10389704006363i</v>
      </c>
      <c r="H124" s="72">
        <f>IMABS(G124)</f>
        <v>16.818407437783566</v>
      </c>
      <c r="I124" s="72" t="str">
        <f>COMPLEX(E124-50,F124)</f>
        <v>-35.858646195388-9.10389704006363i</v>
      </c>
      <c r="J124" s="72" t="str">
        <f>COMPLEX(E124+50,F124)</f>
        <v>64.141353804612-9.10389704006363i</v>
      </c>
      <c r="K124" s="72" t="str">
        <f>IMDIV(I124,J124)</f>
        <v>-0.528268818287683-0.216914691473668i</v>
      </c>
      <c r="L124" s="72">
        <f>IMABS(K124)</f>
        <v>0.5710691094361361</v>
      </c>
      <c r="M124" s="72">
        <f t="shared" si="21"/>
        <v>3.6627558051854003</v>
      </c>
    </row>
    <row r="125" spans="1:13" ht="13.5">
      <c r="A125" s="72">
        <v>0.89999999999998</v>
      </c>
      <c r="B125" s="76">
        <f t="shared" si="16"/>
        <v>10.128828575746207</v>
      </c>
      <c r="C125" s="76">
        <f t="shared" si="17"/>
        <v>63641306.886069305</v>
      </c>
      <c r="D125" s="72">
        <f t="shared" si="18"/>
        <v>-0.0009541144261271395</v>
      </c>
      <c r="E125" s="72">
        <f t="shared" si="19"/>
        <v>12.975098806157794</v>
      </c>
      <c r="F125" s="72">
        <f t="shared" si="20"/>
        <v>-8.418223080677562</v>
      </c>
      <c r="G125" s="72" t="str">
        <f>COMPLEX(E125,F125)</f>
        <v>12.9750988061578-8.41822308067756i</v>
      </c>
      <c r="H125" s="72">
        <f>IMABS(G125)</f>
        <v>15.466727800850764</v>
      </c>
      <c r="I125" s="72" t="str">
        <f>COMPLEX(E125-50,F125)</f>
        <v>-37.0249011938422-8.41822308067756i</v>
      </c>
      <c r="J125" s="72" t="str">
        <f>COMPLEX(E125+50,F125)</f>
        <v>62.9750988061578-8.41822308067756i</v>
      </c>
      <c r="K125" s="72" t="str">
        <f>IMDIV(I125,J125)</f>
        <v>-0.560052464110418-0.208540675749731i</v>
      </c>
      <c r="L125" s="72">
        <f>IMABS(K125)</f>
        <v>0.5976185873935862</v>
      </c>
      <c r="M125" s="72">
        <f t="shared" si="21"/>
        <v>3.970408516250934</v>
      </c>
    </row>
    <row r="126" spans="1:13" ht="13.5">
      <c r="A126" s="72">
        <v>0.94999999999998</v>
      </c>
      <c r="B126" s="76">
        <f t="shared" si="16"/>
        <v>10.12909682995433</v>
      </c>
      <c r="C126" s="76">
        <f t="shared" si="17"/>
        <v>63642992.37696837</v>
      </c>
      <c r="D126" s="72">
        <f t="shared" si="18"/>
        <v>-0.0010071341227220199</v>
      </c>
      <c r="E126" s="72">
        <f t="shared" si="19"/>
        <v>11.934700700448285</v>
      </c>
      <c r="F126" s="72">
        <f t="shared" si="20"/>
        <v>-7.73844289186105</v>
      </c>
      <c r="G126" s="72" t="str">
        <f>COMPLEX(E126,F126)</f>
        <v>11.9347007004483-7.73844289186105i</v>
      </c>
      <c r="H126" s="72">
        <f>IMABS(G126)</f>
        <v>14.223943869401197</v>
      </c>
      <c r="I126" s="72" t="str">
        <f>COMPLEX(E126-50,F126)</f>
        <v>-38.0652992995517-7.73844289186105i</v>
      </c>
      <c r="J126" s="72" t="str">
        <f>COMPLEX(E126+50,F126)</f>
        <v>61.9347007004483-7.73844289186105i</v>
      </c>
      <c r="K126" s="72" t="str">
        <f>IMDIV(I126,J126)</f>
        <v>-0.589785136746397-0.198636004564602i</v>
      </c>
      <c r="L126" s="72">
        <f>IMABS(K126)</f>
        <v>0.6223365406565444</v>
      </c>
      <c r="M126" s="72">
        <f t="shared" si="21"/>
        <v>4.295720172337762</v>
      </c>
    </row>
    <row r="127" spans="1:13" ht="13.5">
      <c r="A127" s="72">
        <v>0.99999999999998</v>
      </c>
      <c r="B127" s="76">
        <f t="shared" si="16"/>
        <v>10.129365084162451</v>
      </c>
      <c r="C127" s="76">
        <f t="shared" si="17"/>
        <v>63644677.86786743</v>
      </c>
      <c r="D127" s="72">
        <f t="shared" si="18"/>
        <v>-0.0010601552234841272</v>
      </c>
      <c r="E127" s="72">
        <f t="shared" si="19"/>
        <v>11.004703671844434</v>
      </c>
      <c r="F127" s="72">
        <f t="shared" si="20"/>
        <v>-7.071399862517842</v>
      </c>
      <c r="G127" s="72" t="str">
        <f>COMPLEX(E127,F127)</f>
        <v>11.0047036718444-7.07139986251784i</v>
      </c>
      <c r="H127" s="72">
        <f>IMABS(G127)</f>
        <v>13.080833265534842</v>
      </c>
      <c r="I127" s="72" t="str">
        <f>COMPLEX(E127-50,F127)</f>
        <v>-38.9952963281556-7.07139986251784i</v>
      </c>
      <c r="J127" s="72" t="str">
        <f>COMPLEX(E127+50,F127)</f>
        <v>61.0047036718444-7.07139986251784i</v>
      </c>
      <c r="K127" s="72" t="str">
        <f>IMDIV(I127,J127)</f>
        <v>-0.617484631503853-0.187491781984018i</v>
      </c>
      <c r="L127" s="72">
        <f>IMABS(K127)</f>
        <v>0.645321964956247</v>
      </c>
      <c r="M127" s="72">
        <f t="shared" si="21"/>
        <v>4.638916996236547</v>
      </c>
    </row>
    <row r="128" spans="1:13" ht="13.5">
      <c r="A128" s="72">
        <v>1.04999999999998</v>
      </c>
      <c r="B128" s="76">
        <f t="shared" si="16"/>
        <v>10.129633338370574</v>
      </c>
      <c r="C128" s="76">
        <f t="shared" si="17"/>
        <v>63646363.358766496</v>
      </c>
      <c r="D128" s="72">
        <f t="shared" si="18"/>
        <v>-0.0011131777284134614</v>
      </c>
      <c r="E128" s="72">
        <f t="shared" si="19"/>
        <v>10.171545674557482</v>
      </c>
      <c r="F128" s="72">
        <f t="shared" si="20"/>
        <v>-6.421732222864678</v>
      </c>
      <c r="G128" s="72" t="str">
        <f>COMPLEX(E128,F128)</f>
        <v>10.1715456745575-6.42173222286468i</v>
      </c>
      <c r="H128" s="72">
        <f>IMABS(G128)</f>
        <v>12.02908916550991</v>
      </c>
      <c r="I128" s="72" t="str">
        <f>COMPLEX(E128-50,F128)</f>
        <v>-39.8284543254425-6.42173222286468i</v>
      </c>
      <c r="J128" s="72" t="str">
        <f>COMPLEX(E128+50,F128)</f>
        <v>60.1715456745575-6.42173222286468i</v>
      </c>
      <c r="K128" s="72" t="str">
        <f>IMDIV(I128,J128)</f>
        <v>-0.643199128356143-0.175368351815659i</v>
      </c>
      <c r="L128" s="72">
        <f>IMABS(K128)</f>
        <v>0.6666777163942432</v>
      </c>
      <c r="M128" s="72">
        <f t="shared" si="21"/>
        <v>5.0001989016898065</v>
      </c>
    </row>
    <row r="129" spans="1:13" ht="13.5">
      <c r="A129" s="72">
        <v>1.09999999999998</v>
      </c>
      <c r="B129" s="76">
        <f t="shared" si="16"/>
        <v>10.129901592578697</v>
      </c>
      <c r="C129" s="76">
        <f t="shared" si="17"/>
        <v>63648048.84966557</v>
      </c>
      <c r="D129" s="72">
        <f t="shared" si="18"/>
        <v>-0.0011662016375102446</v>
      </c>
      <c r="E129" s="72">
        <f t="shared" si="19"/>
        <v>9.4233905225257</v>
      </c>
      <c r="F129" s="72">
        <f t="shared" si="20"/>
        <v>-5.792450504855575</v>
      </c>
      <c r="G129" s="72" t="str">
        <f>COMPLEX(E129,F129)</f>
        <v>9.4233905225257-5.79245050485557i</v>
      </c>
      <c r="H129" s="72">
        <f>IMABS(G129)</f>
        <v>11.061318718454357</v>
      </c>
      <c r="I129" s="72" t="str">
        <f>COMPLEX(E129-50,F129)</f>
        <v>-40.5766094774743-5.79245050485557i</v>
      </c>
      <c r="J129" s="72" t="str">
        <f>COMPLEX(E129+50,F129)</f>
        <v>59.4233905225257-5.79245050485557i</v>
      </c>
      <c r="K129" s="72" t="str">
        <f>IMDIV(I129,J129)</f>
        <v>-0.666999377666134-0.162495126949981i</v>
      </c>
      <c r="L129" s="72">
        <f>IMABS(K129)</f>
        <v>0.6865077101457059</v>
      </c>
      <c r="M129" s="72">
        <f t="shared" si="21"/>
        <v>5.379742228842585</v>
      </c>
    </row>
    <row r="130" spans="1:13" ht="13.5">
      <c r="A130" s="72">
        <v>1.14999999999998</v>
      </c>
      <c r="B130" s="76">
        <f t="shared" si="16"/>
        <v>10.130169846786819</v>
      </c>
      <c r="C130" s="76">
        <f t="shared" si="17"/>
        <v>63649734.34056462</v>
      </c>
      <c r="D130" s="72">
        <f t="shared" si="18"/>
        <v>-0.0012192269507735887</v>
      </c>
      <c r="E130" s="72">
        <f t="shared" si="19"/>
        <v>8.749941738329346</v>
      </c>
      <c r="F130" s="72">
        <f t="shared" si="20"/>
        <v>-5.185372299864291</v>
      </c>
      <c r="G130" s="72" t="str">
        <f>COMPLEX(E130,F130)</f>
        <v>8.74994173832935-5.18537229986429i</v>
      </c>
      <c r="H130" s="72">
        <f>IMABS(G130)</f>
        <v>10.171015992139523</v>
      </c>
      <c r="I130" s="72" t="str">
        <f>COMPLEX(E130-50,F130)</f>
        <v>-41.2500582616707-5.18537229986429i</v>
      </c>
      <c r="J130" s="72" t="str">
        <f>COMPLEX(E130+50,F130)</f>
        <v>58.7499417383293-5.18537229986429i</v>
      </c>
      <c r="K130" s="72" t="str">
        <f>IMDIV(I130,J130)</f>
        <v>-0.688972026779868-0.149071616137385i</v>
      </c>
      <c r="L130" s="72">
        <f>IMABS(K130)</f>
        <v>0.7049147469183569</v>
      </c>
      <c r="M130" s="72">
        <f t="shared" si="21"/>
        <v>5.777702305057743</v>
      </c>
    </row>
    <row r="131" spans="1:13" ht="13.5">
      <c r="A131" s="72">
        <v>1.19999999999998</v>
      </c>
      <c r="B131" s="76">
        <f t="shared" si="16"/>
        <v>10.130438100994942</v>
      </c>
      <c r="C131" s="76">
        <f t="shared" si="17"/>
        <v>63651419.831463695</v>
      </c>
      <c r="D131" s="72">
        <f t="shared" si="18"/>
        <v>-0.0012722536682046037</v>
      </c>
      <c r="E131" s="72">
        <f t="shared" si="19"/>
        <v>8.14225746966663</v>
      </c>
      <c r="F131" s="72">
        <f t="shared" si="20"/>
        <v>-4.601447888081308</v>
      </c>
      <c r="G131" s="72" t="str">
        <f>COMPLEX(E131,F131)</f>
        <v>8.14225746966663-4.60144788808131i</v>
      </c>
      <c r="H131" s="72">
        <f>IMABS(G131)</f>
        <v>9.352522620612579</v>
      </c>
      <c r="I131" s="72" t="str">
        <f>COMPLEX(E131-50,F131)</f>
        <v>-41.8577425303334-4.60144788808131i</v>
      </c>
      <c r="J131" s="72" t="str">
        <f>COMPLEX(E131+50,F131)</f>
        <v>58.1422574696666-4.60144788808131i</v>
      </c>
      <c r="K131" s="72" t="str">
        <f>IMDIV(I131,J131)</f>
        <v>-0.709214088349374-0.135269249929231i</v>
      </c>
      <c r="L131" s="72">
        <f>IMABS(K131)</f>
        <v>0.7219988871803409</v>
      </c>
      <c r="M131" s="72">
        <f t="shared" si="21"/>
        <v>6.194215806241795</v>
      </c>
    </row>
    <row r="132" spans="1:13" ht="13.5">
      <c r="A132" s="72">
        <v>1.24999999999998</v>
      </c>
      <c r="B132" s="76">
        <f t="shared" si="16"/>
        <v>10.130706355203065</v>
      </c>
      <c r="C132" s="76">
        <f t="shared" si="17"/>
        <v>63653105.32236276</v>
      </c>
      <c r="D132" s="72">
        <f t="shared" si="18"/>
        <v>-0.0013252817898024016</v>
      </c>
      <c r="E132" s="72">
        <f t="shared" si="19"/>
        <v>7.592576751405722</v>
      </c>
      <c r="F132" s="72">
        <f t="shared" si="20"/>
        <v>-4.0410031831166755</v>
      </c>
      <c r="G132" s="72" t="str">
        <f>COMPLEX(E132,F132)</f>
        <v>7.59257675140572-4.04100318311668i</v>
      </c>
      <c r="H132" s="72">
        <f>IMABS(G132)</f>
        <v>8.600984156010623</v>
      </c>
      <c r="I132" s="72" t="str">
        <f>COMPLEX(E132-50,F132)</f>
        <v>-42.4074232485943-4.04100318311668i</v>
      </c>
      <c r="J132" s="72" t="str">
        <f>COMPLEX(E132+50,F132)</f>
        <v>57.5925767514057-4.04100318311668i</v>
      </c>
      <c r="K132" s="72" t="str">
        <f>IMDIV(I132,J132)</f>
        <v>-0.727828478959543-0.121233686304629i</v>
      </c>
      <c r="L132" s="72">
        <f>IMABS(K132)</f>
        <v>0.7378562878227515</v>
      </c>
      <c r="M132" s="72">
        <f t="shared" si="21"/>
        <v>6.629402908003758</v>
      </c>
    </row>
    <row r="133" spans="1:13" ht="13.5">
      <c r="A133" s="72">
        <v>1.29999999999998</v>
      </c>
      <c r="B133" s="76">
        <f t="shared" si="16"/>
        <v>10.130974609411187</v>
      </c>
      <c r="C133" s="76">
        <f t="shared" si="17"/>
        <v>63654790.813261814</v>
      </c>
      <c r="D133" s="72">
        <f t="shared" si="18"/>
        <v>-0.0013783113155672044</v>
      </c>
      <c r="E133" s="72">
        <f t="shared" si="19"/>
        <v>7.0941619102321205</v>
      </c>
      <c r="F133" s="72">
        <f t="shared" si="20"/>
        <v>-3.5039204068413934</v>
      </c>
      <c r="G133" s="72" t="str">
        <f>COMPLEX(E133,F133)</f>
        <v>7.09416191023212-3.50392040684139i</v>
      </c>
      <c r="H133" s="72">
        <f>IMABS(G133)</f>
        <v>7.912306327871019</v>
      </c>
      <c r="I133" s="72" t="str">
        <f>COMPLEX(E133-50,F133)</f>
        <v>-42.9058380897679-3.50392040684139i</v>
      </c>
      <c r="J133" s="72" t="str">
        <f>COMPLEX(E133+50,F133)</f>
        <v>57.0941619102321-3.50392040684139i</v>
      </c>
      <c r="K133" s="72" t="str">
        <f>IMDIV(I133,J133)</f>
        <v>-0.74492051567882-0.107087351817445i</v>
      </c>
      <c r="L133" s="72">
        <f>IMABS(K133)</f>
        <v>0.7525784182385729</v>
      </c>
      <c r="M133" s="72">
        <f t="shared" si="21"/>
        <v>7.0833692265716435</v>
      </c>
    </row>
    <row r="134" spans="1:13" ht="13.5">
      <c r="A134" s="72">
        <v>1.34999999999998</v>
      </c>
      <c r="B134" s="76">
        <f t="shared" si="16"/>
        <v>10.13124286361931</v>
      </c>
      <c r="C134" s="76">
        <f t="shared" si="17"/>
        <v>63656476.304160886</v>
      </c>
      <c r="D134" s="72">
        <f t="shared" si="18"/>
        <v>-0.0014313422454996783</v>
      </c>
      <c r="E134" s="72">
        <f t="shared" si="19"/>
        <v>6.641158689409632</v>
      </c>
      <c r="F134" s="72">
        <f t="shared" si="20"/>
        <v>-2.9897720536054813</v>
      </c>
      <c r="G134" s="72" t="str">
        <f>COMPLEX(E134,F134)</f>
        <v>6.64115868940963-2.98977205360548i</v>
      </c>
      <c r="H134" s="72">
        <f>IMABS(G134)</f>
        <v>7.2831123615142275</v>
      </c>
      <c r="I134" s="72" t="str">
        <f>COMPLEX(E134-50,F134)</f>
        <v>-43.3588413105904-2.98977205360548i</v>
      </c>
      <c r="J134" s="72" t="str">
        <f>COMPLEX(E134+50,F134)</f>
        <v>56.6411586894096-2.98977205360548i</v>
      </c>
      <c r="K134" s="72" t="str">
        <f>IMDIV(I134,J134)</f>
        <v>-0.760595240108107-9.29320403816216E-002i</v>
      </c>
      <c r="L134" s="72">
        <f>IMABS(K134)</f>
        <v>0.7662515797077356</v>
      </c>
      <c r="M134" s="72">
        <f t="shared" si="21"/>
        <v>7.556207556394714</v>
      </c>
    </row>
    <row r="135" spans="1:13" ht="13.5">
      <c r="A135" s="72">
        <v>1.39999999999998</v>
      </c>
      <c r="B135" s="76">
        <f t="shared" si="16"/>
        <v>10.131511117827433</v>
      </c>
      <c r="C135" s="76">
        <f t="shared" si="17"/>
        <v>63658161.79505996</v>
      </c>
      <c r="D135" s="72">
        <f t="shared" si="18"/>
        <v>-0.001484374579599157</v>
      </c>
      <c r="E135" s="72">
        <f t="shared" si="19"/>
        <v>6.2284738633681</v>
      </c>
      <c r="F135" s="72">
        <f t="shared" si="20"/>
        <v>-2.497919903136312</v>
      </c>
      <c r="G135" s="72" t="str">
        <f>COMPLEX(E135,F135)</f>
        <v>6.2284738633681-2.49791990313631i</v>
      </c>
      <c r="H135" s="72">
        <f>IMABS(G135)</f>
        <v>6.710699703394875</v>
      </c>
      <c r="I135" s="72" t="str">
        <f>COMPLEX(E135-50,F135)</f>
        <v>-43.7715261366319-2.49791990313631i</v>
      </c>
      <c r="J135" s="72" t="str">
        <f>COMPLEX(E135+50,F135)</f>
        <v>56.2284738633681-2.49791990313631i</v>
      </c>
      <c r="K135" s="72" t="str">
        <f>IMDIV(I135,J135)</f>
        <v>-0.774955437066529-7.88514467634692E-002i</v>
      </c>
      <c r="L135" s="72">
        <f>IMABS(K135)</f>
        <v>0.7789566612435299</v>
      </c>
      <c r="M135" s="72">
        <f t="shared" si="21"/>
        <v>8.047999416093957</v>
      </c>
    </row>
    <row r="136" spans="1:13" ht="13.5">
      <c r="A136" s="72">
        <v>1.44999999999998</v>
      </c>
      <c r="B136" s="76">
        <f t="shared" si="16"/>
        <v>10.131779372035554</v>
      </c>
      <c r="C136" s="76">
        <f aca="true" t="shared" si="22" ref="C136:C167">2*PI()*B136*1000000</f>
        <v>63659847.28595901</v>
      </c>
      <c r="D136" s="72">
        <f aca="true" t="shared" si="23" ref="D136:D167">1-C136*C136*Llm*CCC</f>
        <v>-0.0015374083178656406</v>
      </c>
      <c r="E136" s="72">
        <f aca="true" t="shared" si="24" ref="E136:E167">C136*C136*C136*C136*CCC*CCC*RR2R*Lxxx*Lxxx/(C136*C136*CCC*CCC*RR2R*RR2R+D136*D136)</f>
        <v>5.851669168953693</v>
      </c>
      <c r="F136" s="72">
        <f aca="true" t="shared" si="25" ref="F136:F167">C136*Llc+D136*C136*C136*C136*CCC*Lxxx*Lxxx/(C136*C136*CCC*CCC*RR2R*RR2R+D136*D136)</f>
        <v>-2.0275879227222564</v>
      </c>
      <c r="G136" s="72" t="str">
        <f>COMPLEX(E136,F136)</f>
        <v>5.85166916895369-2.02758792272226i</v>
      </c>
      <c r="H136" s="72">
        <f>IMABS(G136)</f>
        <v>6.192991591085228</v>
      </c>
      <c r="I136" s="72" t="str">
        <f>COMPLEX(E136-50,F136)</f>
        <v>-44.1483308310463-2.02758792272226i</v>
      </c>
      <c r="J136" s="72" t="str">
        <f>COMPLEX(E136+50,F136)</f>
        <v>55.8516691689537-2.02758792272226i</v>
      </c>
      <c r="K136" s="72" t="str">
        <f>IMDIV(I136,J136)</f>
        <v>-0.788100222343181-6.49135553043659E-002i</v>
      </c>
      <c r="L136" s="72">
        <f>IMABS(K136)</f>
        <v>0.7907690750905881</v>
      </c>
      <c r="M136" s="72">
        <f aca="true" t="shared" si="26" ref="M136:M167">(1+L136)/(1-L136)</f>
        <v>8.558816417152078</v>
      </c>
    </row>
    <row r="137" spans="1:13" ht="13.5">
      <c r="A137" s="72">
        <v>1.49999999999998</v>
      </c>
      <c r="B137" s="76">
        <f aca="true" t="shared" si="27" ref="B137:B200">F0C+F0C*A137/Q/2</f>
        <v>10.132047626243677</v>
      </c>
      <c r="C137" s="76">
        <f t="shared" si="22"/>
        <v>63661532.77685808</v>
      </c>
      <c r="D137" s="72">
        <f t="shared" si="23"/>
        <v>-0.001590443460299129</v>
      </c>
      <c r="E137" s="72">
        <f t="shared" si="24"/>
        <v>5.506869954616751</v>
      </c>
      <c r="F137" s="72">
        <f t="shared" si="25"/>
        <v>-1.5779156838722468</v>
      </c>
      <c r="G137" s="72" t="str">
        <f>COMPLEX(E137,F137)</f>
        <v>5.50686995461675-1.57791568387225i</v>
      </c>
      <c r="H137" s="72">
        <f>IMABS(G137)</f>
        <v>5.728475766071696</v>
      </c>
      <c r="I137" s="72" t="str">
        <f>COMPLEX(E137-50,F137)</f>
        <v>-44.4931300453832-1.57791568387225i</v>
      </c>
      <c r="J137" s="72" t="str">
        <f>COMPLEX(E137+50,F137)</f>
        <v>55.5068699546168-1.57791568387225i</v>
      </c>
      <c r="K137" s="72" t="str">
        <f>IMDIV(I137,J137)</f>
        <v>-0.8001240866044-5.11728373711521E-002i</v>
      </c>
      <c r="L137" s="72">
        <f>IMABS(K137)</f>
        <v>0.8017588248651462</v>
      </c>
      <c r="M137" s="72">
        <f t="shared" si="26"/>
        <v>9.088721470902788</v>
      </c>
    </row>
    <row r="138" spans="1:13" ht="13.5">
      <c r="A138" s="72">
        <v>1.54999999999998</v>
      </c>
      <c r="B138" s="76">
        <f t="shared" si="27"/>
        <v>10.1323158804518</v>
      </c>
      <c r="C138" s="76">
        <f t="shared" si="22"/>
        <v>63663218.26775715</v>
      </c>
      <c r="D138" s="72">
        <f t="shared" si="23"/>
        <v>-0.0016434800069002886</v>
      </c>
      <c r="E138" s="72">
        <f t="shared" si="24"/>
        <v>5.190686822908679</v>
      </c>
      <c r="F138" s="72">
        <f t="shared" si="25"/>
        <v>-1.1479972494837156</v>
      </c>
      <c r="G138" s="72" t="str">
        <f>COMPLEX(E138,F138)</f>
        <v>5.19068682290868-1.14799724948372i</v>
      </c>
      <c r="H138" s="72">
        <f>IMABS(G138)</f>
        <v>5.316119579010615</v>
      </c>
      <c r="I138" s="72" t="str">
        <f>COMPLEX(E138-50,F138)</f>
        <v>-44.8093131770913-1.14799724948372i</v>
      </c>
      <c r="J138" s="72" t="str">
        <f>COMPLEX(E138+50,F138)</f>
        <v>55.1906868229087-1.14799724948372i</v>
      </c>
      <c r="K138" s="72" t="str">
        <f>IMDIV(I138,J138)</f>
        <v>-0.811116297546398-3.76722350774476E-002i</v>
      </c>
      <c r="L138" s="72">
        <f>IMABS(K138)</f>
        <v>0.8119906683214454</v>
      </c>
      <c r="M138" s="72">
        <f t="shared" si="26"/>
        <v>9.637769849740556</v>
      </c>
    </row>
    <row r="139" spans="1:13" ht="13.5">
      <c r="A139" s="72">
        <v>1.59999999999998</v>
      </c>
      <c r="B139" s="76">
        <f t="shared" si="27"/>
        <v>10.132584134659922</v>
      </c>
      <c r="C139" s="76">
        <f t="shared" si="22"/>
        <v>63664903.758656204</v>
      </c>
      <c r="D139" s="72">
        <f t="shared" si="23"/>
        <v>-0.001696517957668009</v>
      </c>
      <c r="E139" s="72">
        <f t="shared" si="24"/>
        <v>4.900148581781277</v>
      </c>
      <c r="F139" s="72">
        <f t="shared" si="25"/>
        <v>-0.7369092361436405</v>
      </c>
      <c r="G139" s="72" t="str">
        <f>COMPLEX(E139,F139)</f>
        <v>4.90014858178128-0.73690923614364i</v>
      </c>
      <c r="H139" s="72">
        <f>IMABS(G139)</f>
        <v>4.955248868204996</v>
      </c>
      <c r="I139" s="72" t="str">
        <f>COMPLEX(E139-50,F139)</f>
        <v>-45.0998514182187-0.73690923614364i</v>
      </c>
      <c r="J139" s="72" t="str">
        <f>COMPLEX(E139+50,F139)</f>
        <v>54.9001485817813-0.73690923614364i</v>
      </c>
      <c r="K139" s="72" t="str">
        <f>IMDIV(I139,J139)</f>
        <v>-0.821160577727311-2.44449256494963E-002i</v>
      </c>
      <c r="L139" s="72">
        <f>IMABS(K139)</f>
        <v>0.8215243446200853</v>
      </c>
      <c r="M139" s="72">
        <f t="shared" si="26"/>
        <v>10.206010117977558</v>
      </c>
    </row>
    <row r="140" spans="1:13" ht="13.5">
      <c r="A140" s="72">
        <v>1.64999999999998</v>
      </c>
      <c r="B140" s="76">
        <f t="shared" si="27"/>
        <v>10.132852388868045</v>
      </c>
      <c r="C140" s="76">
        <f t="shared" si="22"/>
        <v>63666589.249555275</v>
      </c>
      <c r="D140" s="72">
        <f t="shared" si="23"/>
        <v>-0.0017495573126034003</v>
      </c>
      <c r="E140" s="72">
        <f t="shared" si="24"/>
        <v>4.632644944872067</v>
      </c>
      <c r="F140" s="72">
        <f t="shared" si="25"/>
        <v>-0.34373082021872214</v>
      </c>
      <c r="G140" s="72" t="str">
        <f>COMPLEX(E140,F140)</f>
        <v>4.63264494487207-0.343730820218722i</v>
      </c>
      <c r="H140" s="72">
        <f>IMABS(G140)</f>
        <v>4.645379431436896</v>
      </c>
      <c r="I140" s="72" t="str">
        <f>COMPLEX(E140-50,F140)</f>
        <v>-45.3673550551279-0.343730820218722i</v>
      </c>
      <c r="J140" s="72" t="str">
        <f>COMPLEX(E140+50,F140)</f>
        <v>54.6326449448721-0.343730820218722i</v>
      </c>
      <c r="K140" s="72" t="str">
        <f>IMDIV(I140,J140)</f>
        <v>-0.830334990018641-1.15158720217368E-002i</v>
      </c>
      <c r="L140" s="72">
        <f>IMABS(K140)</f>
        <v>0.8304148426886875</v>
      </c>
      <c r="M140" s="72">
        <f t="shared" si="26"/>
        <v>10.793484947084965</v>
      </c>
    </row>
    <row r="141" spans="1:13" ht="13.5">
      <c r="A141" s="72">
        <v>1.69999999999998</v>
      </c>
      <c r="B141" s="76">
        <f t="shared" si="27"/>
        <v>10.133120643076168</v>
      </c>
      <c r="C141" s="76">
        <f t="shared" si="22"/>
        <v>63668274.740454346</v>
      </c>
      <c r="D141" s="72">
        <f t="shared" si="23"/>
        <v>-0.0018025980717060186</v>
      </c>
      <c r="E141" s="72">
        <f t="shared" si="24"/>
        <v>4.385877582529401</v>
      </c>
      <c r="F141" s="72">
        <f t="shared" si="25"/>
        <v>0.03244224233823445</v>
      </c>
      <c r="G141" s="72" t="str">
        <f>COMPLEX(E141,F141)</f>
        <v>4.3858775825294+3.24422423382345E-002i</v>
      </c>
      <c r="H141" s="72">
        <f>IMABS(G141)</f>
        <v>4.3859975681732735</v>
      </c>
      <c r="I141" s="72" t="str">
        <f>COMPLEX(E141-50,F141)</f>
        <v>-45.6141224174706+3.24422423382345E-002i</v>
      </c>
      <c r="J141" s="72" t="str">
        <f>COMPLEX(E141+50,F141)</f>
        <v>54.3858775825294+3.24422423382345E-002i</v>
      </c>
      <c r="K141" s="72" t="str">
        <f>IMDIV(I141,J141)</f>
        <v>-0.838711975635599+1.09682774564525E-003i</v>
      </c>
      <c r="L141" s="72">
        <f>IMABS(K141)</f>
        <v>0.8387126928249465</v>
      </c>
      <c r="M141" s="72">
        <f t="shared" si="26"/>
        <v>11.400231828716047</v>
      </c>
    </row>
    <row r="142" spans="1:13" ht="13.5">
      <c r="A142" s="72">
        <v>1.74999999999998</v>
      </c>
      <c r="B142" s="76">
        <f t="shared" si="27"/>
        <v>10.13338889728429</v>
      </c>
      <c r="C142" s="76">
        <f t="shared" si="22"/>
        <v>63669960.2313534</v>
      </c>
      <c r="D142" s="72">
        <f t="shared" si="23"/>
        <v>-0.0018556402349751977</v>
      </c>
      <c r="E142" s="72">
        <f t="shared" si="24"/>
        <v>4.1578182956989735</v>
      </c>
      <c r="F142" s="72">
        <f t="shared" si="25"/>
        <v>0.39248803455713066</v>
      </c>
      <c r="G142" s="72" t="str">
        <f>COMPLEX(E142,F142)</f>
        <v>4.15781829569897+0.392488034557131i</v>
      </c>
      <c r="H142" s="72">
        <f>IMABS(G142)</f>
        <v>4.176302172654609</v>
      </c>
      <c r="I142" s="72" t="str">
        <f>COMPLEX(E142-50,F142)</f>
        <v>-45.842181704301+0.392488034557131i</v>
      </c>
      <c r="J142" s="72" t="str">
        <f>COMPLEX(E142+50,F142)</f>
        <v>54.157818295699+0.392488034557131i</v>
      </c>
      <c r="K142" s="72" t="str">
        <f>IMDIV(I142,J142)</f>
        <v>-0.846358500995689+1.3380775702355E-002i</v>
      </c>
      <c r="L142" s="72">
        <f>IMABS(K142)</f>
        <v>0.8464642682157745</v>
      </c>
      <c r="M142" s="72">
        <f t="shared" si="26"/>
        <v>12.02628369799116</v>
      </c>
    </row>
    <row r="143" spans="1:13" ht="13.5">
      <c r="A143" s="72">
        <v>1.79999999999998</v>
      </c>
      <c r="B143" s="76">
        <f t="shared" si="27"/>
        <v>10.133657151492413</v>
      </c>
      <c r="C143" s="76">
        <f t="shared" si="22"/>
        <v>63671645.722252466</v>
      </c>
      <c r="D143" s="72">
        <f t="shared" si="23"/>
        <v>-0.0019086838024116037</v>
      </c>
      <c r="E143" s="72">
        <f t="shared" si="24"/>
        <v>3.9466732494879473</v>
      </c>
      <c r="F143" s="72">
        <f t="shared" si="25"/>
        <v>0.7372521770478002</v>
      </c>
      <c r="G143" s="72" t="str">
        <f>COMPLEX(E143,F143)</f>
        <v>3.94667324948795+0.7372521770478i</v>
      </c>
      <c r="H143" s="72">
        <f>IMABS(G143)</f>
        <v>4.014943400695145</v>
      </c>
      <c r="I143" s="72" t="str">
        <f>COMPLEX(E143-50,F143)</f>
        <v>-46.0533267505121+0.7372521770478i</v>
      </c>
      <c r="J143" s="72" t="str">
        <f>COMPLEX(E143+50,F143)</f>
        <v>53.9466732494879+0.7372521770478i</v>
      </c>
      <c r="K143" s="72" t="str">
        <f>IMDIV(I143,J143)</f>
        <v>-0.853336279167832+2.53282755787193E-002i</v>
      </c>
      <c r="L143" s="72">
        <f>IMABS(K143)</f>
        <v>0.8537120866473611</v>
      </c>
      <c r="M143" s="72">
        <f t="shared" si="26"/>
        <v>12.67166947811223</v>
      </c>
    </row>
    <row r="144" spans="1:13" ht="13.5">
      <c r="A144" s="72">
        <v>1.84999999999998</v>
      </c>
      <c r="B144" s="76">
        <f t="shared" si="27"/>
        <v>10.133925405700536</v>
      </c>
      <c r="C144" s="76">
        <f t="shared" si="22"/>
        <v>63673331.21315154</v>
      </c>
      <c r="D144" s="72">
        <f t="shared" si="23"/>
        <v>-0.001961728774015681</v>
      </c>
      <c r="E144" s="72">
        <f t="shared" si="24"/>
        <v>3.75085235435491</v>
      </c>
      <c r="F144" s="72">
        <f t="shared" si="25"/>
        <v>1.0675439395865087</v>
      </c>
      <c r="G144" s="72" t="str">
        <f>COMPLEX(E144,F144)</f>
        <v>3.75085235435491+1.06754393958651i</v>
      </c>
      <c r="H144" s="72">
        <f>IMABS(G144)</f>
        <v>3.8998132579801377</v>
      </c>
      <c r="I144" s="72" t="str">
        <f>COMPLEX(E144-50,F144)</f>
        <v>-46.2491476456451+1.06754393958651i</v>
      </c>
      <c r="J144" s="72" t="str">
        <f>COMPLEX(E144+50,F144)</f>
        <v>53.7508523543549+1.06754393958651i</v>
      </c>
      <c r="K144" s="72" t="str">
        <f>IMDIV(I144,J144)</f>
        <v>-0.859702039532295+3.69354820394494E-002i</v>
      </c>
      <c r="L144" s="72">
        <f>IMABS(K144)</f>
        <v>0.8604951055116317</v>
      </c>
      <c r="M144" s="72">
        <f t="shared" si="26"/>
        <v>13.336414556169972</v>
      </c>
    </row>
    <row r="145" spans="1:13" ht="13.5">
      <c r="A145" s="72">
        <v>1.89999999999998</v>
      </c>
      <c r="B145" s="76">
        <f t="shared" si="27"/>
        <v>10.134193659908659</v>
      </c>
      <c r="C145" s="76">
        <f t="shared" si="22"/>
        <v>63675016.70405061</v>
      </c>
      <c r="D145" s="72">
        <f t="shared" si="23"/>
        <v>-0.0020147751497867628</v>
      </c>
      <c r="E145" s="72">
        <f t="shared" si="24"/>
        <v>3.568943017495311</v>
      </c>
      <c r="F145" s="72">
        <f t="shared" si="25"/>
        <v>1.3841341166585526</v>
      </c>
      <c r="G145" s="72" t="str">
        <f>COMPLEX(E145,F145)</f>
        <v>3.56894301749531+1.38413411665855i</v>
      </c>
      <c r="H145" s="72">
        <f>IMABS(G145)</f>
        <v>3.8279474284564925</v>
      </c>
      <c r="I145" s="72" t="str">
        <f>COMPLEX(E145-50,F145)</f>
        <v>-46.4310569825047+1.38413411665855i</v>
      </c>
      <c r="J145" s="72" t="str">
        <f>COMPLEX(E145+50,F145)</f>
        <v>53.5689430174953+1.38413411665855i</v>
      </c>
      <c r="K145" s="72" t="str">
        <f>IMDIV(I145,J145)</f>
        <v>-0.865507825647889+4.82016795726107E-002i</v>
      </c>
      <c r="L145" s="72">
        <f>IMABS(K145)</f>
        <v>0.8668490054048382</v>
      </c>
      <c r="M145" s="72">
        <f t="shared" si="26"/>
        <v>14.02054119896655</v>
      </c>
    </row>
    <row r="146" spans="1:13" ht="13.5">
      <c r="A146" s="72">
        <v>1.94999999999998</v>
      </c>
      <c r="B146" s="76">
        <f t="shared" si="27"/>
        <v>10.13446191411678</v>
      </c>
      <c r="C146" s="76">
        <f t="shared" si="22"/>
        <v>63676702.194949664</v>
      </c>
      <c r="D146" s="72">
        <f t="shared" si="23"/>
        <v>-0.0020678229297246276</v>
      </c>
      <c r="E146" s="72">
        <f t="shared" si="24"/>
        <v>3.3996876046034843</v>
      </c>
      <c r="F146" s="72">
        <f t="shared" si="25"/>
        <v>1.687754181192048</v>
      </c>
      <c r="G146" s="72" t="str">
        <f>COMPLEX(E146,F146)</f>
        <v>3.39968760460348+1.68775418119205i</v>
      </c>
      <c r="H146" s="72">
        <f>IMABS(G146)</f>
        <v>3.795575053272665</v>
      </c>
      <c r="I146" s="72" t="str">
        <f>COMPLEX(E146-50,F146)</f>
        <v>-46.6003123953965+1.68775418119205i</v>
      </c>
      <c r="J146" s="72" t="str">
        <f>COMPLEX(E146+50,F146)</f>
        <v>53.3996876046035+1.68775418119205i</v>
      </c>
      <c r="K146" s="72" t="str">
        <f>IMDIV(I146,J146)</f>
        <v>-0.870801306418023+5.9128674131314E-002i</v>
      </c>
      <c r="L146" s="72">
        <f>IMABS(K146)</f>
        <v>0.8728064592817026</v>
      </c>
      <c r="M146" s="72">
        <f t="shared" si="26"/>
        <v>14.724068916593113</v>
      </c>
    </row>
    <row r="147" spans="1:13" ht="13.5">
      <c r="A147" s="72">
        <v>1.99999999999998</v>
      </c>
      <c r="B147" s="76">
        <f t="shared" si="27"/>
        <v>10.134730168324904</v>
      </c>
      <c r="C147" s="76">
        <f t="shared" si="22"/>
        <v>63678387.68584873</v>
      </c>
      <c r="D147" s="72">
        <f t="shared" si="23"/>
        <v>-0.0021208721138299413</v>
      </c>
      <c r="E147" s="72">
        <f t="shared" si="24"/>
        <v>3.2419640535484993</v>
      </c>
      <c r="F147" s="72">
        <f t="shared" si="25"/>
        <v>1.9790963531716148</v>
      </c>
      <c r="G147" s="72" t="str">
        <f>COMPLEX(E147,F147)</f>
        <v>3.2419640535485+1.97909635317161i</v>
      </c>
      <c r="H147" s="72">
        <f>IMABS(G147)</f>
        <v>3.798309268561183</v>
      </c>
      <c r="I147" s="72" t="str">
        <f>COMPLEX(E147-50,F147)</f>
        <v>-46.7580359464515+1.97909635317161i</v>
      </c>
      <c r="J147" s="72" t="str">
        <f>COMPLEX(E147+50,F147)</f>
        <v>53.2419640535485+1.97909635317161i</v>
      </c>
      <c r="K147" s="72" t="str">
        <f>IMDIV(I147,J147)</f>
        <v>-0.875626089666686+6.97202821112957E-002i</v>
      </c>
      <c r="L147" s="72">
        <f>IMABS(K147)</f>
        <v>0.8783973853801308</v>
      </c>
      <c r="M147" s="72">
        <f t="shared" si="26"/>
        <v>15.44701478049643</v>
      </c>
    </row>
    <row r="148" spans="1:13" ht="13.5">
      <c r="A148" s="72">
        <v>2.04999999999998</v>
      </c>
      <c r="B148" s="76">
        <f t="shared" si="27"/>
        <v>10.134998422533027</v>
      </c>
      <c r="C148" s="76">
        <f t="shared" si="22"/>
        <v>63680073.1767478</v>
      </c>
      <c r="D148" s="72">
        <f t="shared" si="23"/>
        <v>-0.002173922702102482</v>
      </c>
      <c r="E148" s="72">
        <f t="shared" si="24"/>
        <v>3.094769168019939</v>
      </c>
      <c r="F148" s="72">
        <f t="shared" si="25"/>
        <v>2.258814311828214</v>
      </c>
      <c r="G148" s="72" t="str">
        <f>COMPLEX(E148,F148)</f>
        <v>3.09476916801994+2.25881431182821i</v>
      </c>
      <c r="H148" s="72">
        <f>IMABS(G148)</f>
        <v>3.831427710220667</v>
      </c>
      <c r="I148" s="72" t="str">
        <f>COMPLEX(E148-50,F148)</f>
        <v>-46.9052308319801+2.25881431182821i</v>
      </c>
      <c r="J148" s="72" t="str">
        <f>COMPLEX(E148+50,F148)</f>
        <v>53.0947691680199+2.25881431182821i</v>
      </c>
      <c r="K148" s="72" t="str">
        <f>IMDIV(I148,J148)</f>
        <v>-0.880022030368067+7.99819028369663E-002i</v>
      </c>
      <c r="L148" s="72">
        <f>IMABS(K148)</f>
        <v>0.8836491830554459</v>
      </c>
      <c r="M148" s="72">
        <f t="shared" si="26"/>
        <v>16.189393701920306</v>
      </c>
    </row>
    <row r="149" spans="1:13" ht="13.5">
      <c r="A149" s="72">
        <v>2.09999999999997</v>
      </c>
      <c r="B149" s="76">
        <f t="shared" si="27"/>
        <v>10.135266676741148</v>
      </c>
      <c r="C149" s="76">
        <f t="shared" si="22"/>
        <v>63681758.667646855</v>
      </c>
      <c r="D149" s="72">
        <f t="shared" si="23"/>
        <v>-0.0022269746945418056</v>
      </c>
      <c r="E149" s="72">
        <f t="shared" si="24"/>
        <v>2.95720419261055</v>
      </c>
      <c r="F149" s="72">
        <f t="shared" si="25"/>
        <v>2.5275243492878907</v>
      </c>
      <c r="G149" s="72" t="str">
        <f>COMPLEX(E149,F149)</f>
        <v>2.95720419261055+2.52752434928789i</v>
      </c>
      <c r="H149" s="72">
        <f>IMABS(G149)</f>
        <v>3.89017171510932</v>
      </c>
      <c r="I149" s="72" t="str">
        <f>COMPLEX(E149-50,F149)</f>
        <v>-47.0427958073895+2.52752434928789i</v>
      </c>
      <c r="J149" s="72" t="str">
        <f>COMPLEX(E149+50,F149)</f>
        <v>52.9572041926105+2.52752434928789i</v>
      </c>
      <c r="K149" s="72" t="str">
        <f>IMDIV(I149,J149)</f>
        <v>-0.884025528185999+8.99201623229678E-002i</v>
      </c>
      <c r="L149" s="72">
        <f>IMABS(K149)</f>
        <v>0.8885869513315642</v>
      </c>
      <c r="M149" s="72">
        <f t="shared" si="26"/>
        <v>16.95121867593787</v>
      </c>
    </row>
    <row r="150" spans="1:13" ht="13.5">
      <c r="A150" s="72">
        <v>2.14999999999997</v>
      </c>
      <c r="B150" s="76">
        <f t="shared" si="27"/>
        <v>10.135534930949271</v>
      </c>
      <c r="C150" s="76">
        <f t="shared" si="22"/>
        <v>63683444.158545926</v>
      </c>
      <c r="D150" s="72">
        <f t="shared" si="23"/>
        <v>-0.0022800280911488002</v>
      </c>
      <c r="E150" s="72">
        <f t="shared" si="24"/>
        <v>2.8284623328641776</v>
      </c>
      <c r="F150" s="72">
        <f t="shared" si="25"/>
        <v>2.785806815558953</v>
      </c>
      <c r="G150" s="72" t="str">
        <f>COMPLEX(E150,F150)</f>
        <v>2.82846233286418+2.78580681555895i</v>
      </c>
      <c r="H150" s="72">
        <f>IMABS(G150)</f>
        <v>3.970002365496295</v>
      </c>
      <c r="I150" s="72" t="str">
        <f>COMPLEX(E150-50,F150)</f>
        <v>-47.1715376671358+2.78580681555895i</v>
      </c>
      <c r="J150" s="72" t="str">
        <f>COMPLEX(E150+50,F150)</f>
        <v>52.8284623328642+2.78580681555895i</v>
      </c>
      <c r="K150" s="72" t="str">
        <f>IMDIV(I150,J150)</f>
        <v>-0.887669810813511+9.95426176017575E-002i</v>
      </c>
      <c r="L150" s="72">
        <f>IMABS(K150)</f>
        <v>0.8932336904465171</v>
      </c>
      <c r="M150" s="72">
        <f t="shared" si="26"/>
        <v>17.732500995532977</v>
      </c>
    </row>
    <row r="151" spans="1:13" ht="13.5">
      <c r="A151" s="72">
        <v>2.19999999999997</v>
      </c>
      <c r="B151" s="76">
        <f t="shared" si="27"/>
        <v>10.135803185157394</v>
      </c>
      <c r="C151" s="76">
        <f t="shared" si="22"/>
        <v>63685129.64944499</v>
      </c>
      <c r="D151" s="72">
        <f t="shared" si="23"/>
        <v>-0.0023330828919223556</v>
      </c>
      <c r="E151" s="72">
        <f t="shared" si="24"/>
        <v>2.707817936097488</v>
      </c>
      <c r="F151" s="72">
        <f t="shared" si="25"/>
        <v>3.034207743892779</v>
      </c>
      <c r="G151" s="72" t="str">
        <f>COMPLEX(E151,F151)</f>
        <v>2.70781793609749+3.03420774389278i</v>
      </c>
      <c r="H151" s="72">
        <f>IMABS(G151)</f>
        <v>4.066779390150169</v>
      </c>
      <c r="I151" s="72" t="str">
        <f>COMPLEX(E151-50,F151)</f>
        <v>-47.2921820639025+3.03420774389278i</v>
      </c>
      <c r="J151" s="72" t="str">
        <f>COMPLEX(E151+50,F151)</f>
        <v>52.7078179360975+3.03420774389278i</v>
      </c>
      <c r="K151" s="72" t="str">
        <f>IMDIV(I151,J151)</f>
        <v>-0.890985200980485+0.108857512321187i</v>
      </c>
      <c r="L151" s="72">
        <f>IMABS(K151)</f>
        <v>0.8976104869903161</v>
      </c>
      <c r="M151" s="72">
        <f t="shared" si="26"/>
        <v>18.533250439533216</v>
      </c>
    </row>
    <row r="152" spans="1:13" ht="13.5">
      <c r="A152" s="72">
        <v>2.24999999999997</v>
      </c>
      <c r="B152" s="76">
        <f t="shared" si="27"/>
        <v>10.136071439365516</v>
      </c>
      <c r="C152" s="76">
        <f t="shared" si="22"/>
        <v>63686815.14034405</v>
      </c>
      <c r="D152" s="72">
        <f t="shared" si="23"/>
        <v>-0.00238613909686336</v>
      </c>
      <c r="E152" s="72">
        <f t="shared" si="24"/>
        <v>2.5946170927305108</v>
      </c>
      <c r="F152" s="72">
        <f t="shared" si="25"/>
        <v>3.2732405751333413</v>
      </c>
      <c r="G152" s="72" t="str">
        <f>COMPLEX(E152,F152)</f>
        <v>2.59461709273051+3.27324057513334i</v>
      </c>
      <c r="H152" s="72">
        <f>IMABS(G152)</f>
        <v>4.176857876512985</v>
      </c>
      <c r="I152" s="72" t="str">
        <f>COMPLEX(E152-50,F152)</f>
        <v>-47.4053829072695+3.27324057513334i</v>
      </c>
      <c r="J152" s="72" t="str">
        <f>COMPLEX(E152+50,F152)</f>
        <v>52.5946170927305+3.27324057513334i</v>
      </c>
      <c r="K152" s="72" t="str">
        <f>IMDIV(I152,J152)</f>
        <v>-0.893999366018249+0.117873575601801i</v>
      </c>
      <c r="L152" s="72">
        <f>IMABS(K152)</f>
        <v>0.9017366834426693</v>
      </c>
      <c r="M152" s="72">
        <f t="shared" si="26"/>
        <v>19.353475437938446</v>
      </c>
    </row>
    <row r="153" spans="1:13" ht="13.5">
      <c r="A153" s="72">
        <v>2.29999999999997</v>
      </c>
      <c r="B153" s="76">
        <f t="shared" si="27"/>
        <v>10.136339693573639</v>
      </c>
      <c r="C153" s="76">
        <f t="shared" si="22"/>
        <v>63688500.63124312</v>
      </c>
      <c r="D153" s="72">
        <f t="shared" si="23"/>
        <v>-0.0024391967059713693</v>
      </c>
      <c r="E153" s="72">
        <f t="shared" si="24"/>
        <v>2.4882694548803297</v>
      </c>
      <c r="F153" s="72">
        <f t="shared" si="25"/>
        <v>3.5033879217362482</v>
      </c>
      <c r="G153" s="72" t="str">
        <f>COMPLEX(E153,F153)</f>
        <v>2.48826945488033+3.50338792173625i</v>
      </c>
      <c r="H153" s="72">
        <f>IMABS(G153)</f>
        <v>4.297116685669345</v>
      </c>
      <c r="I153" s="72" t="str">
        <f>COMPLEX(E153-50,F153)</f>
        <v>-47.5117305451197+3.50338792173625i</v>
      </c>
      <c r="J153" s="72" t="str">
        <f>COMPLEX(E153+50,F153)</f>
        <v>52.4882694548803+3.50338792173625i</v>
      </c>
      <c r="K153" s="72" t="str">
        <f>IMDIV(I153,J153)</f>
        <v>-0.896737549609676+0.126599857282746i</v>
      </c>
      <c r="L153" s="72">
        <f>IMABS(K153)</f>
        <v>0.9056300330399704</v>
      </c>
      <c r="M153" s="72">
        <f t="shared" si="26"/>
        <v>20.19318321735875</v>
      </c>
    </row>
    <row r="154" spans="1:13" ht="13.5">
      <c r="A154" s="72">
        <v>2.34999999999997</v>
      </c>
      <c r="B154" s="76">
        <f t="shared" si="27"/>
        <v>10.136607947781762</v>
      </c>
      <c r="C154" s="76">
        <f t="shared" si="22"/>
        <v>63690186.12214219</v>
      </c>
      <c r="D154" s="72">
        <f t="shared" si="23"/>
        <v>-0.0024922557192470496</v>
      </c>
      <c r="E154" s="72">
        <f t="shared" si="24"/>
        <v>2.3882410999549397</v>
      </c>
      <c r="F154" s="72">
        <f t="shared" si="25"/>
        <v>3.7251033289621702</v>
      </c>
      <c r="G154" s="72" t="str">
        <f>COMPLEX(E154,F154)</f>
        <v>2.38824109995494+3.72510332896217i</v>
      </c>
      <c r="H154" s="72">
        <f>IMABS(G154)</f>
        <v>4.424939588622541</v>
      </c>
      <c r="I154" s="72" t="str">
        <f>COMPLEX(E154-50,F154)</f>
        <v>-47.6117589000451+3.72510332896217i</v>
      </c>
      <c r="J154" s="72" t="str">
        <f>COMPLEX(E154+50,F154)</f>
        <v>52.3882410999549+3.72510332896217i</v>
      </c>
      <c r="K154" s="72" t="str">
        <f>IMDIV(I154,J154)</f>
        <v>-0.899222785882764+0.135045593697911i</v>
      </c>
      <c r="L154" s="72">
        <f>IMABS(K154)</f>
        <v>0.9093068409662277</v>
      </c>
      <c r="M154" s="72">
        <f t="shared" si="26"/>
        <v>21.052379929287067</v>
      </c>
    </row>
    <row r="155" spans="1:13" ht="13.5">
      <c r="A155" s="72">
        <v>2.39999999999997</v>
      </c>
      <c r="B155" s="76">
        <f t="shared" si="27"/>
        <v>10.136876201989883</v>
      </c>
      <c r="C155" s="76">
        <f t="shared" si="22"/>
        <v>63691871.613041244</v>
      </c>
      <c r="D155" s="72">
        <f t="shared" si="23"/>
        <v>-0.0025453161366890686</v>
      </c>
      <c r="E155" s="72">
        <f t="shared" si="24"/>
        <v>2.2940482931339465</v>
      </c>
      <c r="F155" s="72">
        <f t="shared" si="25"/>
        <v>3.938813003164862</v>
      </c>
      <c r="G155" s="72" t="str">
        <f>COMPLEX(E155,F155)</f>
        <v>2.29404829313395+3.93881300316486i</v>
      </c>
      <c r="H155" s="72">
        <f>IMABS(G155)</f>
        <v>4.558169089133418</v>
      </c>
      <c r="I155" s="72" t="str">
        <f>COMPLEX(E155-50,F155)</f>
        <v>-47.7059517068661+3.93881300316486i</v>
      </c>
      <c r="J155" s="72" t="str">
        <f>COMPLEX(E155+50,F155)</f>
        <v>52.2940482931339+3.93881300316486i</v>
      </c>
      <c r="K155" s="72" t="str">
        <f>IMDIV(I155,J155)</f>
        <v>-0.901476096368794+0.143220098998683i</v>
      </c>
      <c r="L155" s="72">
        <f>IMABS(K155)</f>
        <v>0.9127820928795173</v>
      </c>
      <c r="M155" s="72">
        <f t="shared" si="26"/>
        <v>21.931070763222998</v>
      </c>
    </row>
    <row r="156" spans="1:13" ht="13.5">
      <c r="A156" s="72">
        <v>2.44999999999997</v>
      </c>
      <c r="B156" s="76">
        <f t="shared" si="27"/>
        <v>10.137144456198007</v>
      </c>
      <c r="C156" s="76">
        <f t="shared" si="22"/>
        <v>63693557.103940316</v>
      </c>
      <c r="D156" s="72">
        <f t="shared" si="23"/>
        <v>-0.0025983779582989808</v>
      </c>
      <c r="E156" s="72">
        <f t="shared" si="24"/>
        <v>2.205252024516231</v>
      </c>
      <c r="F156" s="72">
        <f t="shared" si="25"/>
        <v>4.144917486583525</v>
      </c>
      <c r="G156" s="72" t="str">
        <f>COMPLEX(E156,F156)</f>
        <v>2.20525202451623+4.14491748658353i</v>
      </c>
      <c r="H156" s="72">
        <f>IMABS(G156)</f>
        <v>4.69504818529255</v>
      </c>
      <c r="I156" s="72" t="str">
        <f>COMPLEX(E156-50,F156)</f>
        <v>-47.7947479754838+4.14491748658353i</v>
      </c>
      <c r="J156" s="72" t="str">
        <f>COMPLEX(E156+50,F156)</f>
        <v>52.2052520245162+4.14491748658353i</v>
      </c>
      <c r="K156" s="72" t="str">
        <f>IMDIV(I156,J156)</f>
        <v>-0.903516670589132+0.151132677804581i</v>
      </c>
      <c r="L156" s="72">
        <f>IMABS(K156)</f>
        <v>0.9160695717754482</v>
      </c>
      <c r="M156" s="72">
        <f t="shared" si="26"/>
        <v>22.829260046774664</v>
      </c>
    </row>
    <row r="157" spans="1:13" ht="13.5">
      <c r="A157" s="72">
        <v>2.49999999999997</v>
      </c>
      <c r="B157" s="76">
        <f t="shared" si="27"/>
        <v>10.13741271040613</v>
      </c>
      <c r="C157" s="76">
        <f t="shared" si="22"/>
        <v>63695242.59483938</v>
      </c>
      <c r="D157" s="72">
        <f t="shared" si="23"/>
        <v>-0.002651441184075898</v>
      </c>
      <c r="E157" s="72">
        <f t="shared" si="24"/>
        <v>2.121453215245471</v>
      </c>
      <c r="F157" s="72">
        <f t="shared" si="25"/>
        <v>4.343793264914389</v>
      </c>
      <c r="G157" s="72" t="str">
        <f>COMPLEX(E157,F157)</f>
        <v>2.12145321524547+4.34379326491439i</v>
      </c>
      <c r="H157" s="72">
        <f>IMABS(G157)</f>
        <v>4.83416007935101</v>
      </c>
      <c r="I157" s="72" t="str">
        <f>COMPLEX(E157-50,F157)</f>
        <v>-47.8785467847545+4.34379326491439i</v>
      </c>
      <c r="J157" s="72" t="str">
        <f>COMPLEX(E157+50,F157)</f>
        <v>52.1214532152455+4.34379326491439i</v>
      </c>
      <c r="K157" s="72" t="str">
        <f>IMDIV(I157,J157)</f>
        <v>-0.905362031183054+0.158792555612315i</v>
      </c>
      <c r="L157" s="72">
        <f>IMABS(K157)</f>
        <v>0.9191819641538859</v>
      </c>
      <c r="M157" s="72">
        <f t="shared" si="26"/>
        <v>23.746951334083473</v>
      </c>
    </row>
    <row r="158" spans="1:13" ht="13.5">
      <c r="A158" s="72">
        <v>2.54999999999997</v>
      </c>
      <c r="B158" s="76">
        <f t="shared" si="27"/>
        <v>10.137680964614251</v>
      </c>
      <c r="C158" s="76">
        <f t="shared" si="22"/>
        <v>63696928.085738435</v>
      </c>
      <c r="D158" s="72">
        <f t="shared" si="23"/>
        <v>-0.0027045058140193756</v>
      </c>
      <c r="E158" s="72">
        <f t="shared" si="24"/>
        <v>2.042288502422672</v>
      </c>
      <c r="F158" s="72">
        <f t="shared" si="25"/>
        <v>4.5357942992797575</v>
      </c>
      <c r="G158" s="72" t="str">
        <f>COMPLEX(E158,F158)</f>
        <v>2.04228850242267+4.53579429927976i</v>
      </c>
      <c r="H158" s="72">
        <f>IMABS(G158)</f>
        <v>4.974371543472261</v>
      </c>
      <c r="I158" s="72" t="str">
        <f>COMPLEX(E158-50,F158)</f>
        <v>-47.9577114975773+4.53579429927976i</v>
      </c>
      <c r="J158" s="72" t="str">
        <f>COMPLEX(E158+50,F158)</f>
        <v>52.0422885024227+4.53579429927976i</v>
      </c>
      <c r="K158" s="72" t="str">
        <f>IMDIV(I158,J158)</f>
        <v>-0.9070281845729+0.166208823959556i</v>
      </c>
      <c r="L158" s="72">
        <f>IMABS(K158)</f>
        <v>0.9221309564110888</v>
      </c>
      <c r="M158" s="72">
        <f t="shared" si="26"/>
        <v>24.68414748431308</v>
      </c>
    </row>
    <row r="159" spans="1:13" ht="13.5">
      <c r="A159" s="72">
        <v>2.59999999999997</v>
      </c>
      <c r="B159" s="76">
        <f t="shared" si="27"/>
        <v>10.137949218822374</v>
      </c>
      <c r="C159" s="76">
        <f t="shared" si="22"/>
        <v>63698613.57663751</v>
      </c>
      <c r="D159" s="72">
        <f t="shared" si="23"/>
        <v>-0.0027575718481307465</v>
      </c>
      <c r="E159" s="72">
        <f t="shared" si="24"/>
        <v>1.9674265258011037</v>
      </c>
      <c r="F159" s="72">
        <f t="shared" si="25"/>
        <v>4.721253477923076</v>
      </c>
      <c r="G159" s="72" t="str">
        <f>COMPLEX(E159,F159)</f>
        <v>1.9674265258011+4.72125347792308i</v>
      </c>
      <c r="H159" s="72">
        <f>IMABS(G159)</f>
        <v>5.114782648092348</v>
      </c>
      <c r="I159" s="72" t="str">
        <f>COMPLEX(E159-50,F159)</f>
        <v>-48.0325734741989+4.72125347792308i</v>
      </c>
      <c r="J159" s="72" t="str">
        <f>COMPLEX(E159+50,F159)</f>
        <v>51.9674265258011+4.72125347792308i</v>
      </c>
      <c r="K159" s="72" t="str">
        <f>IMDIV(I159,J159)</f>
        <v>-0.908529758194731+0.173390397812424i</v>
      </c>
      <c r="L159" s="72">
        <f>IMABS(K159)</f>
        <v>0.9249273223226391</v>
      </c>
      <c r="M159" s="72">
        <f t="shared" si="26"/>
        <v>25.640850731279087</v>
      </c>
    </row>
    <row r="160" spans="1:13" ht="13.5">
      <c r="A160" s="72">
        <v>2.64999999999997</v>
      </c>
      <c r="B160" s="76">
        <f t="shared" si="27"/>
        <v>10.138217473030497</v>
      </c>
      <c r="C160" s="76">
        <f t="shared" si="22"/>
        <v>63700299.06753658</v>
      </c>
      <c r="D160" s="72">
        <f t="shared" si="23"/>
        <v>-0.0028106392864091223</v>
      </c>
      <c r="E160" s="72">
        <f t="shared" si="24"/>
        <v>1.8965646503430387</v>
      </c>
      <c r="F160" s="72">
        <f t="shared" si="25"/>
        <v>4.900483985781797</v>
      </c>
      <c r="G160" s="72" t="str">
        <f>COMPLEX(E160,F160)</f>
        <v>1.89656465034304+4.9004839857818i</v>
      </c>
      <c r="H160" s="72">
        <f>IMABS(G160)</f>
        <v>5.254683698172013</v>
      </c>
      <c r="I160" s="72" t="str">
        <f>COMPLEX(E160-50,F160)</f>
        <v>-48.103435349657+4.9004839857818i</v>
      </c>
      <c r="J160" s="72" t="str">
        <f>COMPLEX(E160+50,F160)</f>
        <v>51.896564650343+4.9004839857818i</v>
      </c>
      <c r="K160" s="72" t="str">
        <f>IMDIV(I160,J160)</f>
        <v>-0.909880125321499+0.180345983052254i</v>
      </c>
      <c r="L160" s="72">
        <f>IMABS(K160)</f>
        <v>0.9275810024241282</v>
      </c>
      <c r="M160" s="72">
        <f t="shared" si="26"/>
        <v>26.617062745236762</v>
      </c>
    </row>
    <row r="161" spans="1:13" ht="13.5">
      <c r="A161" s="72">
        <v>2.69999999999997</v>
      </c>
      <c r="B161" s="76">
        <f t="shared" si="27"/>
        <v>10.138485727238619</v>
      </c>
      <c r="C161" s="76">
        <f t="shared" si="22"/>
        <v>63701984.558435634</v>
      </c>
      <c r="D161" s="72">
        <f t="shared" si="23"/>
        <v>-0.002863708128854281</v>
      </c>
      <c r="E161" s="72">
        <f t="shared" si="24"/>
        <v>1.8294260680900287</v>
      </c>
      <c r="F161" s="72">
        <f t="shared" si="25"/>
        <v>5.0737805921559005</v>
      </c>
      <c r="G161" s="72" t="str">
        <f>COMPLEX(E161,F161)</f>
        <v>1.82942606809003+5.0737805921559i</v>
      </c>
      <c r="H161" s="72">
        <f>IMABS(G161)</f>
        <v>5.393519188428388</v>
      </c>
      <c r="I161" s="72" t="str">
        <f>COMPLEX(E161-50,F161)</f>
        <v>-48.17057393191+5.0737805921559i</v>
      </c>
      <c r="J161" s="72" t="str">
        <f>COMPLEX(E161+50,F161)</f>
        <v>51.82942606809+5.0737805921559i</v>
      </c>
      <c r="K161" s="72" t="str">
        <f>IMDIV(I161,J161)</f>
        <v>-0.911091518480265+0.187084052282585i</v>
      </c>
      <c r="L161" s="72">
        <f>IMABS(K161)</f>
        <v>0.930101176036859</v>
      </c>
      <c r="M161" s="72">
        <f t="shared" si="26"/>
        <v>27.61278468797472</v>
      </c>
    </row>
    <row r="162" spans="1:13" ht="13.5">
      <c r="A162" s="72">
        <v>2.74999999999997</v>
      </c>
      <c r="B162" s="76">
        <f t="shared" si="27"/>
        <v>10.138753981446742</v>
      </c>
      <c r="C162" s="76">
        <f t="shared" si="22"/>
        <v>63703670.049334705</v>
      </c>
      <c r="D162" s="72">
        <f t="shared" si="23"/>
        <v>-0.0029167783754668886</v>
      </c>
      <c r="E162" s="72">
        <f t="shared" si="24"/>
        <v>1.7657572307945686</v>
      </c>
      <c r="F162" s="72">
        <f t="shared" si="25"/>
        <v>5.241420858033967</v>
      </c>
      <c r="G162" s="72" t="str">
        <f>COMPLEX(E162,F162)</f>
        <v>1.76575723079457+5.24142085803397i</v>
      </c>
      <c r="H162" s="72">
        <f>IMABS(G162)</f>
        <v>5.53085808976662</v>
      </c>
      <c r="I162" s="72" t="str">
        <f>COMPLEX(E162-50,F162)</f>
        <v>-48.2342427692054+5.24142085803397i</v>
      </c>
      <c r="J162" s="72" t="str">
        <f>COMPLEX(E162+50,F162)</f>
        <v>51.7657572307946+5.24142085803397i</v>
      </c>
      <c r="K162" s="72" t="str">
        <f>IMDIV(I162,J162)</f>
        <v>-0.912175132422484+0.193612827464462i</v>
      </c>
      <c r="L162" s="72">
        <f>IMABS(K162)</f>
        <v>0.9324963266248076</v>
      </c>
      <c r="M162" s="72">
        <f t="shared" si="26"/>
        <v>28.628017261872465</v>
      </c>
    </row>
    <row r="163" spans="1:13" ht="13.5">
      <c r="A163" s="72">
        <v>2.79999999999997</v>
      </c>
      <c r="B163" s="76">
        <f t="shared" si="27"/>
        <v>10.139022235654865</v>
      </c>
      <c r="C163" s="76">
        <f t="shared" si="22"/>
        <v>63705355.54023377</v>
      </c>
      <c r="D163" s="72">
        <f t="shared" si="23"/>
        <v>-0.002969850026246501</v>
      </c>
      <c r="E163" s="72">
        <f t="shared" si="24"/>
        <v>1.705325571507544</v>
      </c>
      <c r="F163" s="72">
        <f t="shared" si="25"/>
        <v>5.403666265656771</v>
      </c>
      <c r="G163" s="72" t="str">
        <f>COMPLEX(E163,F163)</f>
        <v>1.70532557150754+5.40366626565677i</v>
      </c>
      <c r="H163" s="72">
        <f>IMABS(G163)</f>
        <v>5.666369597496664</v>
      </c>
      <c r="I163" s="72" t="str">
        <f>COMPLEX(E163-50,F163)</f>
        <v>-48.2946744284925+5.40366626565677i</v>
      </c>
      <c r="J163" s="72" t="str">
        <f>COMPLEX(E163+50,F163)</f>
        <v>51.7053255715075+5.40366626565677i</v>
      </c>
      <c r="K163" s="72" t="str">
        <f>IMDIV(I163,J163)</f>
        <v>-0.913141217554707+0.199940268134288i</v>
      </c>
      <c r="L163" s="72">
        <f>IMABS(K163)</f>
        <v>0.9347743011117194</v>
      </c>
      <c r="M163" s="72">
        <f t="shared" si="26"/>
        <v>29.66276075363526</v>
      </c>
    </row>
    <row r="164" spans="1:13" ht="13.5">
      <c r="A164" s="72">
        <v>2.84999999999997</v>
      </c>
      <c r="B164" s="76">
        <f t="shared" si="27"/>
        <v>10.139290489862987</v>
      </c>
      <c r="C164" s="76">
        <f t="shared" si="22"/>
        <v>63707041.031132825</v>
      </c>
      <c r="D164" s="72">
        <f t="shared" si="23"/>
        <v>-0.0030229230811933405</v>
      </c>
      <c r="E164" s="72">
        <f t="shared" si="24"/>
        <v>1.6479174790639501</v>
      </c>
      <c r="F164" s="72">
        <f t="shared" si="25"/>
        <v>5.560763273561683</v>
      </c>
      <c r="G164" s="72" t="str">
        <f>COMPLEX(E164,F164)</f>
        <v>1.64791747906395+5.56076327356168i</v>
      </c>
      <c r="H164" s="72">
        <f>IMABS(G164)</f>
        <v>5.799803462393953</v>
      </c>
      <c r="I164" s="72" t="str">
        <f>COMPLEX(E164-50,F164)</f>
        <v>-48.3520825209361+5.56076327356168i</v>
      </c>
      <c r="J164" s="72" t="str">
        <f>COMPLEX(E164+50,F164)</f>
        <v>51.6479174790639+5.56076327356168i</v>
      </c>
      <c r="K164" s="72" t="str">
        <f>IMDIV(I164,J164)</f>
        <v>-0.913999164679361+0.206074064165145i</v>
      </c>
      <c r="L164" s="72">
        <f>IMABS(K164)</f>
        <v>0.936942363732215</v>
      </c>
      <c r="M164" s="72">
        <f t="shared" si="26"/>
        <v>30.717015073426758</v>
      </c>
    </row>
    <row r="165" spans="1:13" ht="13.5">
      <c r="A165" s="72">
        <v>2.89999999999997</v>
      </c>
      <c r="B165" s="76">
        <f t="shared" si="27"/>
        <v>10.13955874407111</v>
      </c>
      <c r="C165" s="76">
        <f t="shared" si="22"/>
        <v>63708726.522031896</v>
      </c>
      <c r="D165" s="72">
        <f t="shared" si="23"/>
        <v>-0.003075997540307407</v>
      </c>
      <c r="E165" s="72">
        <f t="shared" si="24"/>
        <v>1.593336494327845</v>
      </c>
      <c r="F165" s="72">
        <f t="shared" si="25"/>
        <v>5.712944300711932</v>
      </c>
      <c r="G165" s="72" t="str">
        <f>COMPLEX(E165,F165)</f>
        <v>1.59333649432785+5.71294430071193i</v>
      </c>
      <c r="H165" s="72">
        <f>IMABS(G165)</f>
        <v>5.930974099352811</v>
      </c>
      <c r="I165" s="72" t="str">
        <f>COMPLEX(E165-50,F165)</f>
        <v>-48.4066635056722+5.71294430071193i</v>
      </c>
      <c r="J165" s="72" t="str">
        <f>COMPLEX(E165+50,F165)</f>
        <v>51.5933364943278+5.71294430071193i</v>
      </c>
      <c r="K165" s="72" t="str">
        <f>IMDIV(I165,J165)</f>
        <v>-0.91475758183486+0.21202163220421i</v>
      </c>
      <c r="L165" s="72">
        <f>IMABS(K165)</f>
        <v>0.9390072449384499</v>
      </c>
      <c r="M165" s="72">
        <f t="shared" si="26"/>
        <v>31.7907797898574</v>
      </c>
    </row>
    <row r="166" spans="1:13" ht="13.5">
      <c r="A166" s="72">
        <v>2.94999999999997</v>
      </c>
      <c r="B166" s="76">
        <f t="shared" si="27"/>
        <v>10.139826998279233</v>
      </c>
      <c r="C166" s="76">
        <f t="shared" si="22"/>
        <v>63710412.01293097</v>
      </c>
      <c r="D166" s="72">
        <f t="shared" si="23"/>
        <v>-0.0031290734035887002</v>
      </c>
      <c r="E166" s="72">
        <f t="shared" si="24"/>
        <v>1.5414017012310908</v>
      </c>
      <c r="F166" s="72">
        <f t="shared" si="25"/>
        <v>5.860428643565832</v>
      </c>
      <c r="G166" s="72" t="str">
        <f>COMPLEX(E166,F166)</f>
        <v>1.54140170123109+5.86042864356583i</v>
      </c>
      <c r="H166" s="72">
        <f>IMABS(G166)</f>
        <v>6.059747774527</v>
      </c>
      <c r="I166" s="72" t="str">
        <f>COMPLEX(E166-50,F166)</f>
        <v>-48.4585982987689+5.86042864356583i</v>
      </c>
      <c r="J166" s="72" t="str">
        <f>COMPLEX(E166+50,F166)</f>
        <v>51.5414017012311+5.86042864356583i</v>
      </c>
      <c r="K166" s="72" t="str">
        <f>IMDIV(I166,J166)</f>
        <v>-0.915424363963806+0.217790115065676i</v>
      </c>
      <c r="L166" s="72">
        <f>IMABS(K166)</f>
        <v>0.9409751858358747</v>
      </c>
      <c r="M166" s="72">
        <f t="shared" si="26"/>
        <v>32.88405416133576</v>
      </c>
    </row>
    <row r="167" spans="1:13" ht="13.5">
      <c r="A167" s="72">
        <v>2.99999999999997</v>
      </c>
      <c r="B167" s="76">
        <f t="shared" si="27"/>
        <v>10.140095252487354</v>
      </c>
      <c r="C167" s="76">
        <f t="shared" si="22"/>
        <v>63712097.50383002</v>
      </c>
      <c r="D167" s="72">
        <f t="shared" si="23"/>
        <v>-0.0031821506710367764</v>
      </c>
      <c r="E167" s="72">
        <f t="shared" si="24"/>
        <v>1.4919462892278155</v>
      </c>
      <c r="F167" s="72">
        <f t="shared" si="25"/>
        <v>6.003423330007859</v>
      </c>
      <c r="G167" s="72" t="str">
        <f>COMPLEX(E167,F167)</f>
        <v>1.49194628922782+6.00342333000786i</v>
      </c>
      <c r="H167" s="72">
        <f>IMABS(G167)</f>
        <v>6.186032283234813</v>
      </c>
      <c r="I167" s="72" t="str">
        <f>COMPLEX(E167-50,F167)</f>
        <v>-48.5080537107722+6.00342333000786i</v>
      </c>
      <c r="J167" s="72" t="str">
        <f>COMPLEX(E167+50,F167)</f>
        <v>51.4919462892278+6.00342333000786i</v>
      </c>
      <c r="K167" s="72" t="str">
        <f>IMDIV(I167,J167)</f>
        <v>-0.916006756078858+0.22338638347999i</v>
      </c>
      <c r="L167" s="72">
        <f>IMABS(K167)</f>
        <v>0.9428519785769035</v>
      </c>
      <c r="M167" s="72">
        <f t="shared" si="26"/>
        <v>33.99683716419438</v>
      </c>
    </row>
    <row r="168" spans="1:13" ht="13.5">
      <c r="A168" s="72">
        <v>3.04999999999997</v>
      </c>
      <c r="B168" s="76">
        <f t="shared" si="27"/>
        <v>10.140363506695477</v>
      </c>
      <c r="C168" s="76">
        <f aca="true" t="shared" si="28" ref="C168:C199">2*PI()*B168*1000000</f>
        <v>63713782.99472909</v>
      </c>
      <c r="D168" s="72">
        <f aca="true" t="shared" si="29" ref="D168:D199">1-C168*C168*Llm*CCC</f>
        <v>-0.0032352293426520795</v>
      </c>
      <c r="E168" s="72">
        <f aca="true" t="shared" si="30" ref="E168:E199">C168*C168*C168*C168*CCC*CCC*RR2R*Lxxx*Lxxx/(C168*C168*CCC*CCC*RR2R*RR2R+D168*D168)</f>
        <v>1.4448162668502678</v>
      </c>
      <c r="F168" s="72">
        <f aca="true" t="shared" si="31" ref="F168:F199">C168*Llc+D168*C168*C168*C168*CCC*Lxxx*Lxxx/(C168*C168*CCC*CCC*RR2R*RR2R+D168*D168)</f>
        <v>6.142123914063397</v>
      </c>
      <c r="G168" s="72" t="str">
        <f>COMPLEX(E168,F168)</f>
        <v>1.44481626685027+6.1421239140634i</v>
      </c>
      <c r="H168" s="72">
        <f>IMABS(G168)</f>
        <v>6.309768634479766</v>
      </c>
      <c r="I168" s="72" t="str">
        <f>COMPLEX(E168-50,F168)</f>
        <v>-48.5551837331497+6.1421239140634i</v>
      </c>
      <c r="J168" s="72" t="str">
        <f>COMPLEX(E168+50,F168)</f>
        <v>51.4448162668503+6.1421239140634i</v>
      </c>
      <c r="K168" s="72" t="str">
        <f>IMDIV(I168,J168)</f>
        <v>-0.916511410538882+0.228817039703016i</v>
      </c>
      <c r="L168" s="72">
        <f>IMABS(K168)</f>
        <v>0.9446430031003367</v>
      </c>
      <c r="M168" s="72">
        <f aca="true" t="shared" si="32" ref="M168:M199">(1+L168)/(1-L168)</f>
        <v>35.129127517973494</v>
      </c>
    </row>
    <row r="169" spans="1:13" ht="13.5">
      <c r="A169" s="72">
        <v>3.09999999999997</v>
      </c>
      <c r="B169" s="76">
        <f t="shared" si="27"/>
        <v>10.1406317609036</v>
      </c>
      <c r="C169" s="76">
        <f t="shared" si="28"/>
        <v>63715468.48562816</v>
      </c>
      <c r="D169" s="72">
        <f t="shared" si="29"/>
        <v>-0.0032883094184350536</v>
      </c>
      <c r="E169" s="72">
        <f t="shared" si="30"/>
        <v>1.3998693086917235</v>
      </c>
      <c r="F169" s="72">
        <f t="shared" si="31"/>
        <v>6.276715215221149</v>
      </c>
      <c r="G169" s="72" t="str">
        <f>COMPLEX(E169,F169)</f>
        <v>1.39986930869172+6.27671521522115i</v>
      </c>
      <c r="H169" s="72">
        <f>IMABS(G169)</f>
        <v>6.430924348365927</v>
      </c>
      <c r="I169" s="72" t="str">
        <f>COMPLEX(E169-50,F169)</f>
        <v>-48.6001306913083+6.27671521522115i</v>
      </c>
      <c r="J169" s="72" t="str">
        <f>COMPLEX(E169+50,F169)</f>
        <v>51.3998693086917+6.27671521522115i</v>
      </c>
      <c r="K169" s="72" t="str">
        <f>IMDIV(I169,J169)</f>
        <v>-0.916944438994181+0.234088422573746i</v>
      </c>
      <c r="L169" s="72">
        <f>IMABS(K169)</f>
        <v>0.9463532605668022</v>
      </c>
      <c r="M169" s="72">
        <f t="shared" si="32"/>
        <v>36.28092370814911</v>
      </c>
    </row>
    <row r="170" spans="1:13" ht="13.5">
      <c r="A170" s="72">
        <v>3.14999999999997</v>
      </c>
      <c r="B170" s="76">
        <f t="shared" si="27"/>
        <v>10.140900015111722</v>
      </c>
      <c r="C170" s="76">
        <f t="shared" si="28"/>
        <v>63717153.976527214</v>
      </c>
      <c r="D170" s="72">
        <f t="shared" si="29"/>
        <v>-0.0033413908983845886</v>
      </c>
      <c r="E170" s="72">
        <f t="shared" si="30"/>
        <v>1.3569737204014296</v>
      </c>
      <c r="F170" s="72">
        <f t="shared" si="31"/>
        <v>6.407372006075551</v>
      </c>
      <c r="G170" s="72" t="str">
        <f>COMPLEX(E170,F170)</f>
        <v>1.35697372040143+6.40737200607555i</v>
      </c>
      <c r="H170" s="72">
        <f>IMABS(G170)</f>
        <v>6.549488048855477</v>
      </c>
      <c r="I170" s="72" t="str">
        <f>COMPLEX(E170-50,F170)</f>
        <v>-48.6430262795986+6.40737200607555i</v>
      </c>
      <c r="J170" s="72" t="str">
        <f>COMPLEX(E170+50,F170)</f>
        <v>51.3569737204014+6.40737200607555i</v>
      </c>
      <c r="K170" s="72" t="str">
        <f>IMDIV(I170,J170)</f>
        <v>-0.917311459509019+0.239206613681479i</v>
      </c>
      <c r="L170" s="72">
        <f>IMABS(K170)</f>
        <v>0.9479874038063624</v>
      </c>
      <c r="M170" s="72">
        <f t="shared" si="32"/>
        <v>37.45222400655031</v>
      </c>
    </row>
    <row r="171" spans="1:13" ht="13.5">
      <c r="A171" s="72">
        <v>3.19999999999997</v>
      </c>
      <c r="B171" s="76">
        <f t="shared" si="27"/>
        <v>10.141168269319845</v>
      </c>
      <c r="C171" s="76">
        <f t="shared" si="28"/>
        <v>63718839.467426285</v>
      </c>
      <c r="D171" s="72">
        <f t="shared" si="29"/>
        <v>-0.0033944737825015725</v>
      </c>
      <c r="E171" s="72">
        <f t="shared" si="30"/>
        <v>1.3160075082253355</v>
      </c>
      <c r="F171" s="72">
        <f t="shared" si="31"/>
        <v>6.534259651851979</v>
      </c>
      <c r="G171" s="72" t="str">
        <f>COMPLEX(E171,F171)</f>
        <v>1.31600750822534+6.53425965185198i</v>
      </c>
      <c r="H171" s="72">
        <f>IMABS(G171)</f>
        <v>6.665465097015078</v>
      </c>
      <c r="I171" s="72" t="str">
        <f>COMPLEX(E171-50,F171)</f>
        <v>-48.6839924917747+6.53425965185198i</v>
      </c>
      <c r="J171" s="72" t="str">
        <f>COMPLEX(E171+50,F171)</f>
        <v>51.3160075082253+6.53425965185198i</v>
      </c>
      <c r="K171" s="72" t="str">
        <f>IMDIV(I171,J171)</f>
        <v>-0.917617639322951+0.244177444363714i</v>
      </c>
      <c r="L171" s="72">
        <f>IMABS(K171)</f>
        <v>0.9495497650637487</v>
      </c>
      <c r="M171" s="72">
        <f t="shared" si="32"/>
        <v>38.643026489910106</v>
      </c>
    </row>
    <row r="172" spans="1:13" ht="13.5">
      <c r="A172" s="72">
        <v>3.24999999999997</v>
      </c>
      <c r="B172" s="76">
        <f t="shared" si="27"/>
        <v>10.141436523527968</v>
      </c>
      <c r="C172" s="76">
        <f t="shared" si="28"/>
        <v>63720524.95832535</v>
      </c>
      <c r="D172" s="72">
        <f t="shared" si="29"/>
        <v>-0.0034475580707855613</v>
      </c>
      <c r="E172" s="72">
        <f t="shared" si="30"/>
        <v>1.276857541324881</v>
      </c>
      <c r="F172" s="72">
        <f t="shared" si="31"/>
        <v>6.657534705155996</v>
      </c>
      <c r="G172" s="72" t="str">
        <f>COMPLEX(E172,F172)</f>
        <v>1.27685754132488+6.657534705156i</v>
      </c>
      <c r="H172" s="72">
        <f>IMABS(G172)</f>
        <v>6.778874060726811</v>
      </c>
      <c r="I172" s="72" t="str">
        <f>COMPLEX(E172-50,F172)</f>
        <v>-48.7231424586751+6.657534705156i</v>
      </c>
      <c r="J172" s="72" t="str">
        <f>COMPLEX(E172+50,F172)</f>
        <v>51.2768575413249+6.657534705156i</v>
      </c>
      <c r="K172" s="72" t="str">
        <f>IMDIV(I172,J172)</f>
        <v>-0.917867733668863+0.249006503304325i</v>
      </c>
      <c r="L172" s="72">
        <f>IMABS(K172)</f>
        <v>0.9510443812978769</v>
      </c>
      <c r="M172" s="72">
        <f t="shared" si="32"/>
        <v>39.85332905645141</v>
      </c>
    </row>
    <row r="173" spans="1:13" ht="13.5">
      <c r="A173" s="72">
        <v>3.29999999999997</v>
      </c>
      <c r="B173" s="76">
        <f t="shared" si="27"/>
        <v>10.14170477773609</v>
      </c>
      <c r="C173" s="76">
        <f t="shared" si="28"/>
        <v>63722210.44922441</v>
      </c>
      <c r="D173" s="72">
        <f t="shared" si="29"/>
        <v>-0.003500643763236777</v>
      </c>
      <c r="E173" s="72">
        <f t="shared" si="30"/>
        <v>1.2394187965421792</v>
      </c>
      <c r="F173" s="72">
        <f t="shared" si="31"/>
        <v>6.77734545916034</v>
      </c>
      <c r="G173" s="72" t="str">
        <f>COMPLEX(E173,F173)</f>
        <v>1.23941879654218+6.77734545916034i</v>
      </c>
      <c r="H173" s="72">
        <f>IMABS(G173)</f>
        <v>6.889743857794958</v>
      </c>
      <c r="I173" s="72" t="str">
        <f>COMPLEX(E173-50,F173)</f>
        <v>-48.7605812034578+6.77734545916034i</v>
      </c>
      <c r="J173" s="72" t="str">
        <f>COMPLEX(E173+50,F173)</f>
        <v>51.2394187965422+6.77734545916034i</v>
      </c>
      <c r="K173" s="72" t="str">
        <f>IMDIV(I173,J173)</f>
        <v>-0.918066121026182+0.253699144545787i</v>
      </c>
      <c r="L173" s="72">
        <f>IMABS(K173)</f>
        <v>0.9524750172678149</v>
      </c>
      <c r="M173" s="72">
        <f t="shared" si="32"/>
        <v>41.08312944100348</v>
      </c>
    </row>
    <row r="174" spans="1:13" ht="13.5">
      <c r="A174" s="72">
        <v>3.34999999999997</v>
      </c>
      <c r="B174" s="76">
        <f t="shared" si="27"/>
        <v>10.141973031944213</v>
      </c>
      <c r="C174" s="76">
        <f t="shared" si="28"/>
        <v>63723895.940123476</v>
      </c>
      <c r="D174" s="72">
        <f t="shared" si="29"/>
        <v>-0.0035537308598549977</v>
      </c>
      <c r="E174" s="72">
        <f t="shared" si="30"/>
        <v>1.2035936765578417</v>
      </c>
      <c r="F174" s="72">
        <f t="shared" si="31"/>
        <v>6.893832462200223</v>
      </c>
      <c r="G174" s="72" t="str">
        <f>COMPLEX(E174,F174)</f>
        <v>1.20359367655784+6.89383246220022i</v>
      </c>
      <c r="H174" s="72">
        <f>IMABS(G174)</f>
        <v>6.998111442034599</v>
      </c>
      <c r="I174" s="72" t="str">
        <f>COMPLEX(E174-50,F174)</f>
        <v>-48.7964063234422+6.89383246220022i</v>
      </c>
      <c r="J174" s="72" t="str">
        <f>COMPLEX(E174+50,F174)</f>
        <v>51.2035936765578+6.89383246220022i</v>
      </c>
      <c r="K174" s="72" t="str">
        <f>IMDIV(I174,J174)</f>
        <v>-0.918216835151147+0.258260495762002i</v>
      </c>
      <c r="L174" s="72">
        <f>IMABS(K174)</f>
        <v>0.9538451866137523</v>
      </c>
      <c r="M174" s="72">
        <f t="shared" si="32"/>
        <v>42.33242522860941</v>
      </c>
    </row>
    <row r="175" spans="1:13" ht="13.5">
      <c r="A175" s="72">
        <v>3.39999999999997</v>
      </c>
      <c r="B175" s="76">
        <f t="shared" si="27"/>
        <v>10.142241286152336</v>
      </c>
      <c r="C175" s="76">
        <f t="shared" si="28"/>
        <v>63725581.43102255</v>
      </c>
      <c r="D175" s="72">
        <f t="shared" si="29"/>
        <v>-0.0036068193606408894</v>
      </c>
      <c r="E175" s="72">
        <f t="shared" si="30"/>
        <v>1.169291393470737</v>
      </c>
      <c r="F175" s="72">
        <f t="shared" si="31"/>
        <v>7.0071289965902945</v>
      </c>
      <c r="G175" s="72" t="str">
        <f>COMPLEX(E175,F175)</f>
        <v>1.16929139347074+7.00712899659029i</v>
      </c>
      <c r="H175" s="72">
        <f>IMABS(G175)</f>
        <v>7.104019928019712</v>
      </c>
      <c r="I175" s="72" t="str">
        <f>COMPLEX(E175-50,F175)</f>
        <v>-48.8307086065293+7.00712899659029i</v>
      </c>
      <c r="J175" s="72" t="str">
        <f>COMPLEX(E175+50,F175)</f>
        <v>51.1692913934707+7.00712899659029i</v>
      </c>
      <c r="K175" s="72" t="str">
        <f>IMDIV(I175,J175)</f>
        <v>-0.918323594193028+0.262695466668676i</v>
      </c>
      <c r="L175" s="72">
        <f>IMABS(K175)</f>
        <v>0.9551581711213462</v>
      </c>
      <c r="M175" s="72">
        <f t="shared" si="32"/>
        <v>43.60121386690507</v>
      </c>
    </row>
    <row r="176" spans="1:13" ht="13.5">
      <c r="A176" s="72">
        <v>3.44999999999997</v>
      </c>
      <c r="B176" s="76">
        <f t="shared" si="27"/>
        <v>10.142509540360457</v>
      </c>
      <c r="C176" s="76">
        <f t="shared" si="28"/>
        <v>63727266.9219216</v>
      </c>
      <c r="D176" s="72">
        <f t="shared" si="29"/>
        <v>-0.003659909265593342</v>
      </c>
      <c r="E176" s="72">
        <f t="shared" si="30"/>
        <v>1.1364274107882681</v>
      </c>
      <c r="F176" s="72">
        <f t="shared" si="31"/>
        <v>7.117361524262543</v>
      </c>
      <c r="G176" s="72" t="str">
        <f>COMPLEX(E176,F176)</f>
        <v>1.13642741078827+7.11736152426254i</v>
      </c>
      <c r="H176" s="72">
        <f>IMABS(G176)</f>
        <v>7.207517070881186</v>
      </c>
      <c r="I176" s="72" t="str">
        <f>COMPLEX(E176-50,F176)</f>
        <v>-48.8635725892117+7.11736152426254i</v>
      </c>
      <c r="J176" s="72" t="str">
        <f>COMPLEX(E176+50,F176)</f>
        <v>51.1364274107883+7.11736152426254i</v>
      </c>
      <c r="K176" s="72" t="str">
        <f>IMDIV(I176,J176)</f>
        <v>-0.918389827175078+0.267008757471235i</v>
      </c>
      <c r="L176" s="72">
        <f>IMABS(K176)</f>
        <v>0.9564170383389259</v>
      </c>
      <c r="M176" s="72">
        <f t="shared" si="32"/>
        <v>44.889492677279186</v>
      </c>
    </row>
    <row r="177" spans="1:13" ht="13.5">
      <c r="A177" s="72">
        <v>3.49999999999997</v>
      </c>
      <c r="B177" s="76">
        <f t="shared" si="27"/>
        <v>10.14277779456858</v>
      </c>
      <c r="C177" s="76">
        <f t="shared" si="28"/>
        <v>63728952.412820674</v>
      </c>
      <c r="D177" s="72">
        <f t="shared" si="29"/>
        <v>-0.0037130005747132433</v>
      </c>
      <c r="E177" s="72">
        <f t="shared" si="30"/>
        <v>1.1049229376321192</v>
      </c>
      <c r="F177" s="72">
        <f t="shared" si="31"/>
        <v>7.22465010168039</v>
      </c>
      <c r="G177" s="72" t="str">
        <f>COMPLEX(E177,F177)</f>
        <v>1.10492293763212+7.22465010168039i</v>
      </c>
      <c r="H177" s="72">
        <f>IMABS(G177)</f>
        <v>7.308654034076046</v>
      </c>
      <c r="I177" s="72" t="str">
        <f>COMPLEX(E177-50,F177)</f>
        <v>-48.8950770623679+7.22465010168039i</v>
      </c>
      <c r="J177" s="72" t="str">
        <f>COMPLEX(E177+50,F177)</f>
        <v>51.1049229376321+7.22465010168039i</v>
      </c>
      <c r="K177" s="72" t="str">
        <f>IMDIV(I177,J177)</f>
        <v>-0.918418698091701+0.271204867271755i</v>
      </c>
      <c r="L177" s="72">
        <f>IMABS(K177)</f>
        <v>0.9576246577006803</v>
      </c>
      <c r="M177" s="72">
        <f t="shared" si="32"/>
        <v>46.19725886514213</v>
      </c>
    </row>
    <row r="178" spans="1:13" ht="13.5">
      <c r="A178" s="72">
        <v>3.54999999999997</v>
      </c>
      <c r="B178" s="76">
        <f t="shared" si="27"/>
        <v>10.143046048776704</v>
      </c>
      <c r="C178" s="76">
        <f t="shared" si="28"/>
        <v>63730637.90371974</v>
      </c>
      <c r="D178" s="72">
        <f t="shared" si="29"/>
        <v>-0.0037660932880003717</v>
      </c>
      <c r="E178" s="72">
        <f t="shared" si="30"/>
        <v>1.0747044697013648</v>
      </c>
      <c r="F178" s="72">
        <f t="shared" si="31"/>
        <v>7.329108766261167</v>
      </c>
      <c r="G178" s="72" t="str">
        <f>COMPLEX(E178,F178)</f>
        <v>1.07470446970136+7.32910876626117i</v>
      </c>
      <c r="H178" s="72">
        <f>IMABS(G178)</f>
        <v>7.407484391133229</v>
      </c>
      <c r="I178" s="72" t="str">
        <f>COMPLEX(E178-50,F178)</f>
        <v>-48.9252955302986+7.32910876626117i</v>
      </c>
      <c r="J178" s="72" t="str">
        <f>COMPLEX(E178+50,F178)</f>
        <v>51.0747044697014+7.32910876626117i</v>
      </c>
      <c r="K178" s="72" t="str">
        <f>IMDIV(I178,J178)</f>
        <v>-0.918413127848644+0.275288102371045i</v>
      </c>
      <c r="L178" s="72">
        <f>IMABS(K178)</f>
        <v>0.9587837152933819</v>
      </c>
      <c r="M178" s="72">
        <f t="shared" si="32"/>
        <v>47.52450952909058</v>
      </c>
    </row>
    <row r="179" spans="1:13" ht="13.5">
      <c r="A179" s="72">
        <v>3.59999999999997</v>
      </c>
      <c r="B179" s="76">
        <f t="shared" si="27"/>
        <v>10.143314302984825</v>
      </c>
      <c r="C179" s="76">
        <f t="shared" si="28"/>
        <v>63732323.394618794</v>
      </c>
      <c r="D179" s="72">
        <f t="shared" si="29"/>
        <v>-0.003819187405454061</v>
      </c>
      <c r="E179" s="72">
        <f t="shared" si="30"/>
        <v>1.0457033721494888</v>
      </c>
      <c r="F179" s="72">
        <f t="shared" si="31"/>
        <v>7.430845896426538</v>
      </c>
      <c r="G179" s="72" t="str">
        <f>COMPLEX(E179,F179)</f>
        <v>1.04570337214949+7.43084589642654i</v>
      </c>
      <c r="H179" s="72">
        <f>IMABS(G179)</f>
        <v>7.50406331789411</v>
      </c>
      <c r="I179" s="72" t="str">
        <f>COMPLEX(E179-50,F179)</f>
        <v>-48.9542966278505+7.43084589642654i</v>
      </c>
      <c r="J179" s="72" t="str">
        <f>COMPLEX(E179+50,F179)</f>
        <v>51.0457033721495+7.43084589642654i</v>
      </c>
      <c r="K179" s="72" t="str">
        <f>IMDIV(I179,J179)</f>
        <v>-0.918375814250831+0.279262584417777i</v>
      </c>
      <c r="L179" s="72">
        <f>IMABS(K179)</f>
        <v>0.9598967273913235</v>
      </c>
      <c r="M179" s="72">
        <f t="shared" si="32"/>
        <v>48.87124166937167</v>
      </c>
    </row>
    <row r="180" spans="1:13" ht="13.5">
      <c r="A180" s="72">
        <v>3.64999999999997</v>
      </c>
      <c r="B180" s="76">
        <f t="shared" si="27"/>
        <v>10.143582557192948</v>
      </c>
      <c r="C180" s="76">
        <f t="shared" si="28"/>
        <v>63734008.885517865</v>
      </c>
      <c r="D180" s="72">
        <f t="shared" si="29"/>
        <v>-0.003872282927075643</v>
      </c>
      <c r="E180" s="72">
        <f t="shared" si="30"/>
        <v>1.0178555000915799</v>
      </c>
      <c r="F180" s="72">
        <f t="shared" si="31"/>
        <v>7.529964547218242</v>
      </c>
      <c r="G180" s="72" t="str">
        <f>COMPLEX(E180,F180)</f>
        <v>1.01785550009158+7.52996454721824i</v>
      </c>
      <c r="H180" s="72">
        <f>IMABS(G180)</f>
        <v>7.598446940094421</v>
      </c>
      <c r="I180" s="72" t="str">
        <f>COMPLEX(E180-50,F180)</f>
        <v>-48.9821444999084+7.52996454721824i</v>
      </c>
      <c r="J180" s="72" t="str">
        <f>COMPLEX(E180+50,F180)</f>
        <v>51.0178555000916+7.52996454721824i</v>
      </c>
      <c r="K180" s="72" t="str">
        <f>IMDIV(I180,J180)</f>
        <v>-0.918309250222173+0.283132258366835i</v>
      </c>
      <c r="L180" s="72">
        <f>IMABS(K180)</f>
        <v>0.9609660528715432</v>
      </c>
      <c r="M180" s="72">
        <f t="shared" si="32"/>
        <v>50.23745219560305</v>
      </c>
    </row>
    <row r="181" spans="1:13" ht="13.5">
      <c r="A181" s="72">
        <v>3.69999999999997</v>
      </c>
      <c r="B181" s="76">
        <f t="shared" si="27"/>
        <v>10.143850811401071</v>
      </c>
      <c r="C181" s="76">
        <f t="shared" si="28"/>
        <v>63735694.37641694</v>
      </c>
      <c r="D181" s="72">
        <f t="shared" si="29"/>
        <v>-0.00392537985286423</v>
      </c>
      <c r="E181" s="72">
        <f t="shared" si="30"/>
        <v>0.9911008529435411</v>
      </c>
      <c r="F181" s="72">
        <f t="shared" si="31"/>
        <v>7.6265627632613056</v>
      </c>
      <c r="G181" s="72" t="str">
        <f>COMPLEX(E181,F181)</f>
        <v>0.991100852943541+7.62656276326131i</v>
      </c>
      <c r="H181" s="72">
        <f>IMABS(G181)</f>
        <v>7.69069180780698</v>
      </c>
      <c r="I181" s="72" t="str">
        <f>COMPLEX(E181-50,F181)</f>
        <v>-49.0088991470565+7.62656276326131i</v>
      </c>
      <c r="J181" s="72" t="str">
        <f>COMPLEX(E181+50,F181)</f>
        <v>50.9911008529435+7.62656276326131i</v>
      </c>
      <c r="K181" s="72" t="str">
        <f>IMDIV(I181,J181)</f>
        <v>-0.918215740423749+0.286900900218023i</v>
      </c>
      <c r="L181" s="72">
        <f>IMABS(K181)</f>
        <v>0.9619939046105467</v>
      </c>
      <c r="M181" s="72">
        <f t="shared" si="32"/>
        <v>51.623137933685214</v>
      </c>
    </row>
    <row r="182" spans="1:13" ht="13.5">
      <c r="A182" s="72">
        <v>3.74999999999997</v>
      </c>
      <c r="B182" s="76">
        <f t="shared" si="27"/>
        <v>10.144119065609193</v>
      </c>
      <c r="C182" s="76">
        <f t="shared" si="28"/>
        <v>63737379.86731599</v>
      </c>
      <c r="D182" s="72">
        <f t="shared" si="29"/>
        <v>-0.0039784781828196</v>
      </c>
      <c r="E182" s="72">
        <f t="shared" si="30"/>
        <v>0.9653832592069062</v>
      </c>
      <c r="F182" s="72">
        <f t="shared" si="31"/>
        <v>7.720733870763492</v>
      </c>
      <c r="G182" s="72" t="str">
        <f>COMPLEX(E182,F182)</f>
        <v>0.965383259206906+7.72073387076349i</v>
      </c>
      <c r="H182" s="72">
        <f>IMABS(G182)</f>
        <v>7.780854473662357</v>
      </c>
      <c r="I182" s="72" t="str">
        <f>COMPLEX(E182-50,F182)</f>
        <v>-49.0346167407931+7.72073387076349i</v>
      </c>
      <c r="J182" s="72" t="str">
        <f>COMPLEX(E182+50,F182)</f>
        <v>50.9653832592069+7.72073387076349i</v>
      </c>
      <c r="K182" s="72" t="str">
        <f>IMDIV(I182,J182)</f>
        <v>-0.918097416420251+0.290572124515604i</v>
      </c>
      <c r="L182" s="72">
        <f>IMABS(K182)</f>
        <v>0.9629823599542474</v>
      </c>
      <c r="M182" s="72">
        <f t="shared" si="32"/>
        <v>53.0282956322463</v>
      </c>
    </row>
    <row r="183" spans="1:13" ht="13.5">
      <c r="A183" s="72">
        <v>3.79999999999997</v>
      </c>
      <c r="B183" s="76">
        <f t="shared" si="27"/>
        <v>10.144387319817316</v>
      </c>
      <c r="C183" s="76">
        <f t="shared" si="28"/>
        <v>63739065.35821506</v>
      </c>
      <c r="D183" s="72">
        <f t="shared" si="29"/>
        <v>-0.004031577916942419</v>
      </c>
      <c r="E183" s="72">
        <f t="shared" si="30"/>
        <v>0.9406500886980392</v>
      </c>
      <c r="F183" s="72">
        <f t="shared" si="31"/>
        <v>7.812566750068441</v>
      </c>
      <c r="G183" s="72" t="str">
        <f>COMPLEX(E183,F183)</f>
        <v>0.940650088698039+7.81256675006844i</v>
      </c>
      <c r="H183" s="72">
        <f>IMABS(G183)</f>
        <v>7.868991156027727</v>
      </c>
      <c r="I183" s="72" t="str">
        <f>COMPLEX(E183-50,F183)</f>
        <v>-49.059349911302+7.81256675006844i</v>
      </c>
      <c r="J183" s="72" t="str">
        <f>COMPLEX(E183+50,F183)</f>
        <v>50.940650088698+7.81256675006844i</v>
      </c>
      <c r="K183" s="72" t="str">
        <f>IMDIV(I183,J183)</f>
        <v>-0.917956250530048+0.294149391593679i</v>
      </c>
      <c r="L183" s="72">
        <f>IMABS(K183)</f>
        <v>0.9639333703436747</v>
      </c>
      <c r="M183" s="72">
        <f t="shared" si="32"/>
        <v>54.452921968527804</v>
      </c>
    </row>
    <row r="184" spans="1:13" ht="13.5">
      <c r="A184" s="72">
        <v>3.84999999999997</v>
      </c>
      <c r="B184" s="76">
        <f t="shared" si="27"/>
        <v>10.144655574025439</v>
      </c>
      <c r="C184" s="76">
        <f t="shared" si="28"/>
        <v>63740750.84911413</v>
      </c>
      <c r="D184" s="72">
        <f t="shared" si="29"/>
        <v>-0.004084679055232465</v>
      </c>
      <c r="E184" s="72">
        <f t="shared" si="30"/>
        <v>0.9168519895419549</v>
      </c>
      <c r="F184" s="72">
        <f t="shared" si="31"/>
        <v>7.902146090184001</v>
      </c>
      <c r="G184" s="72" t="str">
        <f>COMPLEX(E184,F184)</f>
        <v>0.916851989541955+7.902146090184i</v>
      </c>
      <c r="H184" s="72">
        <f>IMABS(G184)</f>
        <v>7.955157471812693</v>
      </c>
      <c r="I184" s="72" t="str">
        <f>COMPLEX(E184-50,F184)</f>
        <v>-49.083148010458+7.902146090184i</v>
      </c>
      <c r="J184" s="72" t="str">
        <f>COMPLEX(E184+50,F184)</f>
        <v>50.916851989542+7.902146090184i</v>
      </c>
      <c r="K184" s="72" t="str">
        <f>IMDIV(I184,J184)</f>
        <v>-0.917794068480828+0.297636014558334i</v>
      </c>
      <c r="L184" s="72">
        <f>IMABS(K184)</f>
        <v>0.9648487701711391</v>
      </c>
      <c r="M184" s="72">
        <f t="shared" si="32"/>
        <v>55.89701355364536</v>
      </c>
    </row>
    <row r="185" spans="1:13" ht="13.5">
      <c r="A185" s="72">
        <v>3.89999999999997</v>
      </c>
      <c r="B185" s="76">
        <f t="shared" si="27"/>
        <v>10.14492382823356</v>
      </c>
      <c r="C185" s="76">
        <f t="shared" si="28"/>
        <v>63742436.34001318</v>
      </c>
      <c r="D185" s="72">
        <f t="shared" si="29"/>
        <v>-0.004137781597689294</v>
      </c>
      <c r="E185" s="72">
        <f t="shared" si="30"/>
        <v>0.8939426475382383</v>
      </c>
      <c r="F185" s="72">
        <f t="shared" si="31"/>
        <v>7.989552626604222</v>
      </c>
      <c r="G185" s="72" t="str">
        <f>COMPLEX(E185,F185)</f>
        <v>0.893942647538238+7.98955262660422i</v>
      </c>
      <c r="H185" s="72">
        <f>IMABS(G185)</f>
        <v>8.039408226378734</v>
      </c>
      <c r="I185" s="72" t="str">
        <f>COMPLEX(E185-50,F185)</f>
        <v>-49.1060573524618+7.98955262660422i</v>
      </c>
      <c r="J185" s="72" t="str">
        <f>COMPLEX(E185+50,F185)</f>
        <v>50.8939426475382+7.98955262660422i</v>
      </c>
      <c r="K185" s="72" t="str">
        <f>IMDIV(I185,J185)</f>
        <v>-0.917612560981059+0.301035166001952i</v>
      </c>
      <c r="L185" s="72">
        <f>IMABS(K185)</f>
        <v>0.9657302849346915</v>
      </c>
      <c r="M185" s="72">
        <f t="shared" si="32"/>
        <v>57.360566937558666</v>
      </c>
    </row>
    <row r="186" spans="1:13" ht="13.5">
      <c r="A186" s="72">
        <v>3.94999999999997</v>
      </c>
      <c r="B186" s="76">
        <f t="shared" si="27"/>
        <v>10.145192082441683</v>
      </c>
      <c r="C186" s="76">
        <f t="shared" si="28"/>
        <v>63744121.830912255</v>
      </c>
      <c r="D186" s="72">
        <f t="shared" si="29"/>
        <v>-0.004190885544313794</v>
      </c>
      <c r="E186" s="72">
        <f t="shared" si="30"/>
        <v>0.8718785657643914</v>
      </c>
      <c r="F186" s="72">
        <f t="shared" si="31"/>
        <v>8.074863363632284</v>
      </c>
      <c r="G186" s="72" t="str">
        <f>COMPLEX(E186,F186)</f>
        <v>0.871878565764391+8.07486336363228i</v>
      </c>
      <c r="H186" s="72">
        <f>IMABS(G186)</f>
        <v>8.121797250287043</v>
      </c>
      <c r="I186" s="72" t="str">
        <f>COMPLEX(E186-50,F186)</f>
        <v>-49.1281214342356+8.07486336363228i</v>
      </c>
      <c r="J186" s="72" t="str">
        <f>COMPLEX(E186+50,F186)</f>
        <v>50.8718785657644+8.07486336363228i</v>
      </c>
      <c r="K186" s="72" t="str">
        <f>IMDIV(I186,J186)</f>
        <v>-0.917413294306568+0.304349884447892i</v>
      </c>
      <c r="L186" s="72">
        <f>IMABS(K186)</f>
        <v>0.9665795387519203</v>
      </c>
      <c r="M186" s="72">
        <f t="shared" si="32"/>
        <v>58.84357861353321</v>
      </c>
    </row>
    <row r="187" spans="1:13" ht="13.5">
      <c r="A187" s="72">
        <v>3.99999999999997</v>
      </c>
      <c r="B187" s="76">
        <f t="shared" si="27"/>
        <v>10.145460336649807</v>
      </c>
      <c r="C187" s="76">
        <f t="shared" si="28"/>
        <v>63745807.321811326</v>
      </c>
      <c r="D187" s="72">
        <f t="shared" si="29"/>
        <v>-0.0042439908951052985</v>
      </c>
      <c r="E187" s="72">
        <f t="shared" si="30"/>
        <v>0.8506188625083189</v>
      </c>
      <c r="F187" s="72">
        <f t="shared" si="31"/>
        <v>8.15815178231331</v>
      </c>
      <c r="G187" s="72" t="str">
        <f>COMPLEX(E187,F187)</f>
        <v>0.850618862508319+8.15815178231331i</v>
      </c>
      <c r="H187" s="72">
        <f>IMABS(G187)</f>
        <v>8.202377274456277</v>
      </c>
      <c r="I187" s="72" t="str">
        <f>COMPLEX(E187-50,F187)</f>
        <v>-49.1493811374917+8.15815178231331i</v>
      </c>
      <c r="J187" s="72" t="str">
        <f>COMPLEX(E187+50,F187)</f>
        <v>50.8506188625083+8.15815178231331i</v>
      </c>
      <c r="K187" s="72" t="str">
        <f>IMDIV(I187,J187)</f>
        <v>-0.917197719992225+0.307583080526349i</v>
      </c>
      <c r="L187" s="72">
        <f>IMABS(K187)</f>
        <v>0.9673980612886375</v>
      </c>
      <c r="M187" s="72">
        <f t="shared" si="32"/>
        <v>60.34604502225367</v>
      </c>
    </row>
    <row r="188" spans="1:13" ht="13.5">
      <c r="A188" s="72">
        <v>4.04999999999997</v>
      </c>
      <c r="B188" s="76">
        <f t="shared" si="27"/>
        <v>10.145728590857928</v>
      </c>
      <c r="C188" s="76">
        <f t="shared" si="28"/>
        <v>63747492.81271038</v>
      </c>
      <c r="D188" s="72">
        <f t="shared" si="29"/>
        <v>-0.004297097650063586</v>
      </c>
      <c r="E188" s="72">
        <f t="shared" si="30"/>
        <v>0.830125085814782</v>
      </c>
      <c r="F188" s="72">
        <f t="shared" si="31"/>
        <v>8.239488035024</v>
      </c>
      <c r="G188" s="72" t="str">
        <f>COMPLEX(E188,F188)</f>
        <v>0.830125085814782+8.239488035024i</v>
      </c>
      <c r="H188" s="72">
        <f>IMABS(G188)</f>
        <v>8.281199836823324</v>
      </c>
      <c r="I188" s="72" t="str">
        <f>COMPLEX(E188-50,F188)</f>
        <v>-49.1698749141852+8.239488035024i</v>
      </c>
      <c r="J188" s="72" t="str">
        <f>COMPLEX(E188+50,F188)</f>
        <v>50.8301250858148+8.239488035024i</v>
      </c>
      <c r="K188" s="72" t="str">
        <f>IMDIV(I188,J188)</f>
        <v>-0.916967183709682+0.310737542885124i</v>
      </c>
      <c r="L188" s="72">
        <f>IMABS(K188)</f>
        <v>0.9681872941527119</v>
      </c>
      <c r="M188" s="72">
        <f t="shared" si="32"/>
        <v>61.867962555611726</v>
      </c>
    </row>
    <row r="189" spans="1:13" ht="13.5">
      <c r="A189" s="72">
        <v>4.09999999999997</v>
      </c>
      <c r="B189" s="76">
        <f t="shared" si="27"/>
        <v>10.145996845066051</v>
      </c>
      <c r="C189" s="76">
        <f t="shared" si="28"/>
        <v>63749178.303609446</v>
      </c>
      <c r="D189" s="72">
        <f t="shared" si="29"/>
        <v>-0.0043502058091893225</v>
      </c>
      <c r="E189" s="72">
        <f t="shared" si="30"/>
        <v>0.8103610431140934</v>
      </c>
      <c r="F189" s="72">
        <f t="shared" si="31"/>
        <v>8.318939127660924</v>
      </c>
      <c r="G189" s="72" t="str">
        <f>COMPLEX(E189,F189)</f>
        <v>0.810361043114093+8.31893912766092i</v>
      </c>
      <c r="H189" s="72">
        <f>IMABS(G189)</f>
        <v>8.358315214798063</v>
      </c>
      <c r="I189" s="72" t="str">
        <f>COMPLEX(E189-50,F189)</f>
        <v>-49.1896389568859+8.31893912766092i</v>
      </c>
      <c r="J189" s="72" t="str">
        <f>COMPLEX(E189+50,F189)</f>
        <v>50.8103610431141+8.31893912766092i</v>
      </c>
      <c r="K189" s="72" t="str">
        <f>IMDIV(I189,J189)</f>
        <v>-0.916722933404657+0.313815943839784i</v>
      </c>
      <c r="L189" s="72">
        <f>IMABS(K189)</f>
        <v>0.9689485967986609</v>
      </c>
      <c r="M189" s="72">
        <f t="shared" si="32"/>
        <v>63.40932756023556</v>
      </c>
    </row>
    <row r="190" spans="1:13" ht="13.5">
      <c r="A190" s="72">
        <v>4.14999999999997</v>
      </c>
      <c r="B190" s="76">
        <f t="shared" si="27"/>
        <v>10.146265099274174</v>
      </c>
      <c r="C190" s="76">
        <f t="shared" si="28"/>
        <v>63750863.79450852</v>
      </c>
      <c r="D190" s="72">
        <f t="shared" si="29"/>
        <v>-0.004403315372482286</v>
      </c>
      <c r="E190" s="72">
        <f t="shared" si="30"/>
        <v>0.791292644555218</v>
      </c>
      <c r="F190" s="72">
        <f t="shared" si="31"/>
        <v>8.396569090306553</v>
      </c>
      <c r="G190" s="72" t="str">
        <f>COMPLEX(E190,F190)</f>
        <v>0.791292644555218+8.39656909030655i</v>
      </c>
      <c r="H190" s="72">
        <f>IMABS(G190)</f>
        <v>8.433772378812375</v>
      </c>
      <c r="I190" s="72" t="str">
        <f>COMPLEX(E190-50,F190)</f>
        <v>-49.2087073554448+8.39656909030655i</v>
      </c>
      <c r="J190" s="72" t="str">
        <f>COMPLEX(E190+50,F190)</f>
        <v>50.7912926445552+8.39656909030655i</v>
      </c>
      <c r="K190" s="72" t="str">
        <f>IMDIV(I190,J190)</f>
        <v>-0.916466126760018+0.316820844769299i</v>
      </c>
      <c r="L190" s="72">
        <f>IMABS(K190)</f>
        <v>0.9696832519842971</v>
      </c>
      <c r="M190" s="72">
        <f t="shared" si="32"/>
        <v>64.97013634061526</v>
      </c>
    </row>
    <row r="191" spans="1:13" ht="13.5">
      <c r="A191" s="72">
        <v>4.19999999999997</v>
      </c>
      <c r="B191" s="76">
        <f t="shared" si="27"/>
        <v>10.146533353482296</v>
      </c>
      <c r="C191" s="76">
        <f t="shared" si="28"/>
        <v>63752549.28540757</v>
      </c>
      <c r="D191" s="72">
        <f t="shared" si="29"/>
        <v>-0.004456426339942032</v>
      </c>
      <c r="E191" s="72">
        <f t="shared" si="30"/>
        <v>0.7728877588028399</v>
      </c>
      <c r="F191" s="72">
        <f t="shared" si="31"/>
        <v>8.472439137192545</v>
      </c>
      <c r="G191" s="72" t="str">
        <f>COMPLEX(E191,F191)</f>
        <v>0.77288775880284+8.47243913719254i</v>
      </c>
      <c r="H191" s="72">
        <f>IMABS(G191)</f>
        <v>8.507618963090621</v>
      </c>
      <c r="I191" s="72" t="str">
        <f>COMPLEX(E191-50,F191)</f>
        <v>-49.2271122411972+8.47243913719254i</v>
      </c>
      <c r="J191" s="72" t="str">
        <f>COMPLEX(E191+50,F191)</f>
        <v>50.7728877588028+8.47243913719254i</v>
      </c>
      <c r="K191" s="72" t="str">
        <f>IMDIV(I191,J191)</f>
        <v>-0.916197838044718+0.319754701264536i</v>
      </c>
      <c r="L191" s="72">
        <f>IMABS(K191)</f>
        <v>0.970392470817137</v>
      </c>
      <c r="M191" s="72">
        <f t="shared" si="32"/>
        <v>66.55038516208266</v>
      </c>
    </row>
    <row r="192" spans="1:13" ht="13.5">
      <c r="A192" s="72">
        <v>4.24999999999997</v>
      </c>
      <c r="B192" s="76">
        <f t="shared" si="27"/>
        <v>10.146801607690419</v>
      </c>
      <c r="C192" s="76">
        <f t="shared" si="28"/>
        <v>63754234.776306644</v>
      </c>
      <c r="D192" s="72">
        <f t="shared" si="29"/>
        <v>-0.004509538711569228</v>
      </c>
      <c r="E192" s="72">
        <f t="shared" si="30"/>
        <v>0.7551160801843888</v>
      </c>
      <c r="F192" s="72">
        <f t="shared" si="31"/>
        <v>8.54660781670784</v>
      </c>
      <c r="G192" s="72" t="str">
        <f>COMPLEX(E192,F192)</f>
        <v>0.755116080184389+8.54660781670784i</v>
      </c>
      <c r="H192" s="72">
        <f>IMABS(G192)</f>
        <v>8.579901250432</v>
      </c>
      <c r="I192" s="72" t="str">
        <f>COMPLEX(E192-50,F192)</f>
        <v>-49.2448839198156+8.54660781670784i</v>
      </c>
      <c r="J192" s="72" t="str">
        <f>COMPLEX(E192+50,F192)</f>
        <v>50.7551160801844+8.54660781670784i</v>
      </c>
      <c r="K192" s="72" t="str">
        <f>IMDIV(I192,J192)</f>
        <v>-0.915919064402899+0.322619868037269i</v>
      </c>
      <c r="L192" s="72">
        <f>IMABS(K192)</f>
        <v>0.9710773974246683</v>
      </c>
      <c r="M192" s="72">
        <f t="shared" si="32"/>
        <v>68.1500702535605</v>
      </c>
    </row>
    <row r="193" spans="1:13" ht="13.5">
      <c r="A193" s="72">
        <v>4.29999999999997</v>
      </c>
      <c r="B193" s="76">
        <f t="shared" si="27"/>
        <v>10.147069861898542</v>
      </c>
      <c r="C193" s="76">
        <f t="shared" si="28"/>
        <v>63755920.26720571</v>
      </c>
      <c r="D193" s="72">
        <f t="shared" si="29"/>
        <v>-0.004562652487363428</v>
      </c>
      <c r="E193" s="72">
        <f t="shared" si="30"/>
        <v>0.7379490061839349</v>
      </c>
      <c r="F193" s="72">
        <f t="shared" si="31"/>
        <v>8.619131152139296</v>
      </c>
      <c r="G193" s="72" t="str">
        <f>COMPLEX(E193,F193)</f>
        <v>0.737949006183935+8.6191311521393i</v>
      </c>
      <c r="H193" s="72">
        <f>IMABS(G193)</f>
        <v>8.650664168346035</v>
      </c>
      <c r="I193" s="72" t="str">
        <f>COMPLEX(E193-50,F193)</f>
        <v>-49.2620509938161+8.6191311521393i</v>
      </c>
      <c r="J193" s="72" t="str">
        <f>COMPLEX(E193+50,F193)</f>
        <v>50.7379490061839+8.6191311521393i</v>
      </c>
      <c r="K193" s="72" t="str">
        <f>IMDIV(I193,J193)</f>
        <v>-0.915630731632422+0.325418603597793i</v>
      </c>
      <c r="L193" s="72">
        <f>IMABS(K193)</f>
        <v>0.9717391132795171</v>
      </c>
      <c r="M193" s="72">
        <f t="shared" si="32"/>
        <v>69.76918781003582</v>
      </c>
    </row>
    <row r="194" spans="1:13" ht="13.5">
      <c r="A194" s="72">
        <v>4.34999999999997</v>
      </c>
      <c r="B194" s="76">
        <f t="shared" si="27"/>
        <v>10.147338116106663</v>
      </c>
      <c r="C194" s="76">
        <f t="shared" si="28"/>
        <v>63757605.758104764</v>
      </c>
      <c r="D194" s="72">
        <f t="shared" si="29"/>
        <v>-0.004615767667324633</v>
      </c>
      <c r="E194" s="72">
        <f t="shared" si="30"/>
        <v>0.7213595243743364</v>
      </c>
      <c r="F194" s="72">
        <f t="shared" si="31"/>
        <v>8.690062773796337</v>
      </c>
      <c r="G194" s="72" t="str">
        <f>COMPLEX(E194,F194)</f>
        <v>0.721359524374336+8.69006277379634i</v>
      </c>
      <c r="H194" s="72">
        <f>IMABS(G194)</f>
        <v>8.719951294355175</v>
      </c>
      <c r="I194" s="72" t="str">
        <f>COMPLEX(E194-50,F194)</f>
        <v>-49.2786404756257+8.69006277379634i</v>
      </c>
      <c r="J194" s="72" t="str">
        <f>COMPLEX(E194+50,F194)</f>
        <v>50.7213595243743+8.69006277379634i</v>
      </c>
      <c r="K194" s="72" t="str">
        <f>IMDIV(I194,J194)</f>
        <v>-0.915333699497351+0.328153074710094i</v>
      </c>
      <c r="L194" s="72">
        <f>IMABS(K194)</f>
        <v>0.9723786412078348</v>
      </c>
      <c r="M194" s="72">
        <f t="shared" si="32"/>
        <v>71.40773399487138</v>
      </c>
    </row>
    <row r="195" spans="1:13" ht="13.5">
      <c r="A195" s="72">
        <v>4.39999999999997</v>
      </c>
      <c r="B195" s="76">
        <f t="shared" si="27"/>
        <v>10.147606370314787</v>
      </c>
      <c r="C195" s="76">
        <f t="shared" si="28"/>
        <v>63759291.249003835</v>
      </c>
      <c r="D195" s="72">
        <f t="shared" si="29"/>
        <v>-0.004668884251453509</v>
      </c>
      <c r="E195" s="72">
        <f t="shared" si="30"/>
        <v>0.7053221079712251</v>
      </c>
      <c r="F195" s="72">
        <f t="shared" si="31"/>
        <v>8.759454043105162</v>
      </c>
      <c r="G195" s="72" t="str">
        <f>COMPLEX(E195,F195)</f>
        <v>0.705322107971225+8.75945404310516i</v>
      </c>
      <c r="H195" s="72">
        <f>IMABS(G195)</f>
        <v>8.787804868638375</v>
      </c>
      <c r="I195" s="72" t="str">
        <f>COMPLEX(E195-50,F195)</f>
        <v>-49.2946778920288+8.75945404310516i</v>
      </c>
      <c r="J195" s="72" t="str">
        <f>COMPLEX(E195+50,F195)</f>
        <v>50.7053221079712+8.75945404310516i</v>
      </c>
      <c r="K195" s="72" t="str">
        <f>IMDIV(I195,J195)</f>
        <v>-0.915028766614924+0.330825360633114i</v>
      </c>
      <c r="L195" s="72">
        <f>IMABS(K195)</f>
        <v>0.9729969491066554</v>
      </c>
      <c r="M195" s="72">
        <f t="shared" si="32"/>
        <v>73.06570494198984</v>
      </c>
    </row>
    <row r="196" spans="1:13" ht="13.5">
      <c r="A196" s="72">
        <v>4.44999999999997</v>
      </c>
      <c r="B196" s="76">
        <f t="shared" si="27"/>
        <v>10.14787462452291</v>
      </c>
      <c r="C196" s="76">
        <f t="shared" si="28"/>
        <v>63760976.739902906</v>
      </c>
      <c r="D196" s="72">
        <f t="shared" si="29"/>
        <v>-0.004722002239749612</v>
      </c>
      <c r="E196" s="72">
        <f t="shared" si="30"/>
        <v>0.6898126192692312</v>
      </c>
      <c r="F196" s="72">
        <f t="shared" si="31"/>
        <v>8.8273541692201</v>
      </c>
      <c r="G196" s="72" t="str">
        <f>COMPLEX(E196,F196)</f>
        <v>0.689812619269231+8.8273541692201i</v>
      </c>
      <c r="H196" s="72">
        <f>IMABS(G196)</f>
        <v>8.85426581250815</v>
      </c>
      <c r="I196" s="72" t="str">
        <f>COMPLEX(E196-50,F196)</f>
        <v>-49.3101873807308+8.8273541692201i</v>
      </c>
      <c r="J196" s="72" t="str">
        <f>COMPLEX(E196+50,F196)</f>
        <v>50.6898126192692+8.8273541692201i</v>
      </c>
      <c r="K196" s="72" t="str">
        <f>IMDIV(I196,J196)</f>
        <v>-0.914716674953678+0.333437457156875i</v>
      </c>
      <c r="L196" s="72">
        <f>IMABS(K196)</f>
        <v>0.9735949533936357</v>
      </c>
      <c r="M196" s="72">
        <f t="shared" si="32"/>
        <v>74.74309675779726</v>
      </c>
    </row>
    <row r="197" spans="1:13" ht="13.5">
      <c r="A197" s="72">
        <v>4.49999999999997</v>
      </c>
      <c r="B197" s="76">
        <f t="shared" si="27"/>
        <v>10.148142878731031</v>
      </c>
      <c r="C197" s="76">
        <f t="shared" si="28"/>
        <v>63762662.23080196</v>
      </c>
      <c r="D197" s="72">
        <f t="shared" si="29"/>
        <v>-0.004775121632212054</v>
      </c>
      <c r="E197" s="72">
        <f t="shared" si="30"/>
        <v>0.674808220289694</v>
      </c>
      <c r="F197" s="72">
        <f t="shared" si="31"/>
        <v>8.893810318665569</v>
      </c>
      <c r="G197" s="72" t="str">
        <f>COMPLEX(E197,F197)</f>
        <v>0.674808220289694+8.89381031866557i</v>
      </c>
      <c r="H197" s="72">
        <f>IMABS(G197)</f>
        <v>8.919373751479009</v>
      </c>
      <c r="I197" s="72" t="str">
        <f>COMPLEX(E197-50,F197)</f>
        <v>-49.3251917797103+8.89381031866557i</v>
      </c>
      <c r="J197" s="72" t="str">
        <f>COMPLEX(E197+50,F197)</f>
        <v>50.6748082202897+8.89381031866557i</v>
      </c>
      <c r="K197" s="72" t="str">
        <f>IMDIV(I197,J197)</f>
        <v>-0.914398113976013+0.33599128044251i</v>
      </c>
      <c r="L197" s="72">
        <f>IMABS(K197)</f>
        <v>0.9741735222106414</v>
      </c>
      <c r="M197" s="72">
        <f t="shared" si="32"/>
        <v>76.43990552300806</v>
      </c>
    </row>
    <row r="198" spans="1:13" ht="13.5">
      <c r="A198" s="72">
        <v>4.54999999999997</v>
      </c>
      <c r="B198" s="76">
        <f t="shared" si="27"/>
        <v>10.148411132939154</v>
      </c>
      <c r="C198" s="76">
        <f t="shared" si="28"/>
        <v>63764347.72170103</v>
      </c>
      <c r="D198" s="72">
        <f t="shared" si="29"/>
        <v>-0.004828242428842389</v>
      </c>
      <c r="E198" s="72">
        <f t="shared" si="30"/>
        <v>0.6602872900336866</v>
      </c>
      <c r="F198" s="72">
        <f t="shared" si="31"/>
        <v>8.958867718477514</v>
      </c>
      <c r="G198" s="72" t="str">
        <f>COMPLEX(E198,F198)</f>
        <v>0.660287290033687+8.95886771847751i</v>
      </c>
      <c r="H198" s="72">
        <f>IMABS(G198)</f>
        <v>8.983167041893324</v>
      </c>
      <c r="I198" s="72" t="str">
        <f>COMPLEX(E198-50,F198)</f>
        <v>-49.3397127099663+8.95886771847751i</v>
      </c>
      <c r="J198" s="72" t="str">
        <f>COMPLEX(E198+50,F198)</f>
        <v>50.6602872900337+8.95886771847751i</v>
      </c>
      <c r="K198" s="72" t="str">
        <f>IMDIV(I198,J198)</f>
        <v>-0.914073724455502+0.338488670674868i</v>
      </c>
      <c r="L198" s="72">
        <f>IMABS(K198)</f>
        <v>0.9747334784007329</v>
      </c>
      <c r="M198" s="72">
        <f t="shared" si="32"/>
        <v>78.15612729446747</v>
      </c>
    </row>
    <row r="199" spans="1:13" ht="13.5">
      <c r="A199" s="72">
        <v>4.59999999999997</v>
      </c>
      <c r="B199" s="76">
        <f t="shared" si="27"/>
        <v>10.148679387147277</v>
      </c>
      <c r="C199" s="76">
        <f t="shared" si="28"/>
        <v>63766033.2126001</v>
      </c>
      <c r="D199" s="72">
        <f t="shared" si="29"/>
        <v>-0.004881364629639506</v>
      </c>
      <c r="E199" s="72">
        <f t="shared" si="30"/>
        <v>0.6462293477932469</v>
      </c>
      <c r="F199" s="72">
        <f t="shared" si="31"/>
        <v>9.022569753266906</v>
      </c>
      <c r="G199" s="72" t="str">
        <f>COMPLEX(E199,F199)</f>
        <v>0.646229347793247+9.02256975326691i</v>
      </c>
      <c r="H199" s="72">
        <f>IMABS(G199)</f>
        <v>9.045682800237701</v>
      </c>
      <c r="I199" s="72" t="str">
        <f>COMPLEX(E199-50,F199)</f>
        <v>-49.3537706522068+9.02256975326691i</v>
      </c>
      <c r="J199" s="72" t="str">
        <f>COMPLEX(E199+50,F199)</f>
        <v>50.6462293477932+9.02256975326691i</v>
      </c>
      <c r="K199" s="72" t="str">
        <f>IMDIV(I199,J199)</f>
        <v>-0.913744101996477+0.340931395535741i</v>
      </c>
      <c r="L199" s="72">
        <f>IMABS(K199)</f>
        <v>0.975275602276247</v>
      </c>
      <c r="M199" s="72">
        <f t="shared" si="32"/>
        <v>79.89175810655145</v>
      </c>
    </row>
    <row r="200" spans="1:13" ht="13.5">
      <c r="A200" s="72">
        <v>4.64999999999997</v>
      </c>
      <c r="B200" s="76">
        <f t="shared" si="27"/>
        <v>10.148947641355399</v>
      </c>
      <c r="C200" s="76">
        <f aca="true" t="shared" si="33" ref="C200:C206">2*PI()*B200*1000000</f>
        <v>63767718.70349915</v>
      </c>
      <c r="D200" s="72">
        <f aca="true" t="shared" si="34" ref="D200:D206">1-C200*C200*Llm*CCC</f>
        <v>-0.004934488234603629</v>
      </c>
      <c r="E200" s="72">
        <f aca="true" t="shared" si="35" ref="E200:E206">C200*C200*C200*C200*CCC*CCC*RR2R*Lxxx*Lxxx/(C200*C200*CCC*CCC*RR2R*RR2R+D200*D200)</f>
        <v>0.6326149820168614</v>
      </c>
      <c r="F200" s="72">
        <f aca="true" t="shared" si="36" ref="F200:F206">C200*Llc+D200*C200*C200*C200*CCC*Lxxx*Lxxx/(C200*C200*CCC*CCC*RR2R*RR2R+D200*D200)</f>
        <v>9.084958056629576</v>
      </c>
      <c r="G200" s="72" t="str">
        <f>COMPLEX(E200,F200)</f>
        <v>0.632614982016861+9.08495805662958i</v>
      </c>
      <c r="H200" s="72">
        <f>IMABS(G200)</f>
        <v>9.10695693446449</v>
      </c>
      <c r="I200" s="72" t="str">
        <f>COMPLEX(E200-50,F200)</f>
        <v>-49.3673850179831+9.08495805662958i</v>
      </c>
      <c r="J200" s="72" t="str">
        <f>COMPLEX(E200+50,F200)</f>
        <v>50.6326149820169+9.08495805662958i</v>
      </c>
      <c r="K200" s="72" t="str">
        <f>IMDIV(I200,J200)</f>
        <v>-0.913409800280816+0.343321153506869i</v>
      </c>
      <c r="L200" s="72">
        <f>IMABS(K200)</f>
        <v>0.9758006341944686</v>
      </c>
      <c r="M200" s="72">
        <f aca="true" t="shared" si="37" ref="M200:M206">(1+L200)/(1-L200)</f>
        <v>81.64679397271014</v>
      </c>
    </row>
    <row r="201" spans="1:13" ht="13.5">
      <c r="A201" s="72">
        <v>4.69999999999997</v>
      </c>
      <c r="B201" s="76">
        <f aca="true" t="shared" si="38" ref="B201:B206">F0C+F0C*A201/Q/2</f>
        <v>10.149215895563522</v>
      </c>
      <c r="C201" s="76">
        <f t="shared" si="33"/>
        <v>63769404.194398224</v>
      </c>
      <c r="D201" s="72">
        <f t="shared" si="34"/>
        <v>-0.004987613243735423</v>
      </c>
      <c r="E201" s="72">
        <f t="shared" si="35"/>
        <v>0.619425784279616</v>
      </c>
      <c r="F201" s="72">
        <f t="shared" si="36"/>
        <v>9.146072597258556</v>
      </c>
      <c r="G201" s="72" t="str">
        <f>COMPLEX(E201,F201)</f>
        <v>0.619425784279616+9.14607259725856i</v>
      </c>
      <c r="H201" s="72">
        <f>IMABS(G201)</f>
        <v>9.1670241767192</v>
      </c>
      <c r="I201" s="72" t="str">
        <f>COMPLEX(E201-50,F201)</f>
        <v>-49.3805742157204+9.14607259725856i</v>
      </c>
      <c r="J201" s="72" t="str">
        <f>COMPLEX(E201+50,F201)</f>
        <v>50.6194257842796+9.14607259725856i</v>
      </c>
      <c r="K201" s="72" t="str">
        <f>IMDIV(I201,J201)</f>
        <v>-0.91307133406483+0.345659577010159i</v>
      </c>
      <c r="L201" s="72">
        <f>IMABS(K201)</f>
        <v>0.9763092769557044</v>
      </c>
      <c r="M201" s="72">
        <f t="shared" si="37"/>
        <v>83.4212308868964</v>
      </c>
    </row>
    <row r="202" spans="1:13" ht="13.5">
      <c r="A202" s="72">
        <v>4.74999999999997</v>
      </c>
      <c r="B202" s="76">
        <f t="shared" si="38"/>
        <v>10.149484149771645</v>
      </c>
      <c r="C202" s="76">
        <f t="shared" si="33"/>
        <v>63771089.685297295</v>
      </c>
      <c r="D202" s="72">
        <f t="shared" si="34"/>
        <v>-0.005040739657033999</v>
      </c>
      <c r="E202" s="72">
        <f t="shared" si="35"/>
        <v>0.6066442879443357</v>
      </c>
      <c r="F202" s="72">
        <f t="shared" si="36"/>
        <v>9.205951760110363</v>
      </c>
      <c r="G202" s="72" t="str">
        <f>COMPLEX(E202,F202)</f>
        <v>0.606644287944336+9.20595176011036i</v>
      </c>
      <c r="H202" s="72">
        <f>IMABS(G202)</f>
        <v>9.225918116999225</v>
      </c>
      <c r="I202" s="72" t="str">
        <f>COMPLEX(E202-50,F202)</f>
        <v>-49.3933557120557+9.20595176011036i</v>
      </c>
      <c r="J202" s="72" t="str">
        <f>COMPLEX(E202+50,F202)</f>
        <v>50.6066442879443+9.20595176011036i</v>
      </c>
      <c r="K202" s="72" t="str">
        <f>IMDIV(I202,J202)</f>
        <v>-0.912729181946857+0.347948235393132i</v>
      </c>
      <c r="L202" s="72">
        <f>IMABS(K202)</f>
        <v>0.9768021980373373</v>
      </c>
      <c r="M202" s="72">
        <f t="shared" si="37"/>
        <v>85.21506482463442</v>
      </c>
    </row>
    <row r="203" spans="1:13" ht="13.5">
      <c r="A203" s="72">
        <v>4.79999999999996</v>
      </c>
      <c r="B203" s="76">
        <f t="shared" si="38"/>
        <v>10.149752403979766</v>
      </c>
      <c r="C203" s="76">
        <f t="shared" si="33"/>
        <v>63772775.17619635</v>
      </c>
      <c r="D203" s="72">
        <f t="shared" si="34"/>
        <v>-0.0050938674744998025</v>
      </c>
      <c r="E203" s="72">
        <f t="shared" si="35"/>
        <v>0.5942539111367751</v>
      </c>
      <c r="F203" s="72">
        <f t="shared" si="36"/>
        <v>9.264632422953476</v>
      </c>
      <c r="G203" s="72" t="str">
        <f>COMPLEX(E203,F203)</f>
        <v>0.594253911136775+9.26463242295348i</v>
      </c>
      <c r="H203" s="72">
        <f>IMABS(G203)</f>
        <v>9.283671237357677</v>
      </c>
      <c r="I203" s="72" t="str">
        <f>COMPLEX(E203-50,F203)</f>
        <v>-49.4057460888632+9.26463242295348i</v>
      </c>
      <c r="J203" s="72" t="str">
        <f>COMPLEX(E203+50,F203)</f>
        <v>50.5942539111368+9.26463242295348i</v>
      </c>
      <c r="K203" s="72" t="str">
        <f>IMDIV(I203,J203)</f>
        <v>-0.912383788924537+0.350188637767438i</v>
      </c>
      <c r="L203" s="72">
        <f>IMABS(K203)</f>
        <v>0.9772800316765445</v>
      </c>
      <c r="M203" s="72">
        <f t="shared" si="37"/>
        <v>87.02829174437076</v>
      </c>
    </row>
    <row r="204" spans="1:13" ht="13.5">
      <c r="A204" s="72">
        <v>4.84999999999997</v>
      </c>
      <c r="B204" s="76">
        <f t="shared" si="38"/>
        <v>10.15002065818789</v>
      </c>
      <c r="C204" s="76">
        <f t="shared" si="33"/>
        <v>63774460.667095415</v>
      </c>
      <c r="D204" s="72">
        <f t="shared" si="34"/>
        <v>-0.005146996696132611</v>
      </c>
      <c r="E204" s="72">
        <f t="shared" si="35"/>
        <v>0.5822389036951248</v>
      </c>
      <c r="F204" s="72">
        <f t="shared" si="36"/>
        <v>9.322150028586034</v>
      </c>
      <c r="G204" s="72" t="str">
        <f>COMPLEX(E204,F204)</f>
        <v>0.582238903695125+9.32215002858603i</v>
      </c>
      <c r="H204" s="72">
        <f>IMABS(G204)</f>
        <v>9.34031494631967</v>
      </c>
      <c r="I204" s="72" t="str">
        <f>COMPLEX(E204-50,F204)</f>
        <v>-49.4177610963049+9.32215002858603i</v>
      </c>
      <c r="J204" s="72" t="str">
        <f>COMPLEX(E204+50,F204)</f>
        <v>50.5822389036951+9.32215002858603i</v>
      </c>
      <c r="K204" s="72" t="str">
        <f>IMDIV(I204,J204)</f>
        <v>-0.912035568758958+0.35238223570728i</v>
      </c>
      <c r="L204" s="72">
        <f>IMABS(K204)</f>
        <v>0.9777433808129498</v>
      </c>
      <c r="M204" s="72">
        <f t="shared" si="37"/>
        <v>88.8609075885019</v>
      </c>
    </row>
    <row r="205" spans="1:13" ht="13.5">
      <c r="A205" s="72">
        <v>4.89999999999997</v>
      </c>
      <c r="B205" s="76">
        <f t="shared" si="38"/>
        <v>10.150288912396013</v>
      </c>
      <c r="C205" s="76">
        <f t="shared" si="33"/>
        <v>63776146.15799449</v>
      </c>
      <c r="D205" s="72">
        <f t="shared" si="34"/>
        <v>-0.00520012732193309</v>
      </c>
      <c r="E205" s="72">
        <f t="shared" si="35"/>
        <v>0.5705842977796853</v>
      </c>
      <c r="F205" s="72">
        <f t="shared" si="36"/>
        <v>9.378538653009592</v>
      </c>
      <c r="G205" s="72" t="str">
        <f>COMPLEX(E205,F205)</f>
        <v>0.570584297779685+9.37853865300959i</v>
      </c>
      <c r="H205" s="72">
        <f>IMABS(G205)</f>
        <v>9.395879613259616</v>
      </c>
      <c r="I205" s="72" t="str">
        <f>COMPLEX(E205-50,F205)</f>
        <v>-49.4294157022203+9.37853865300959i</v>
      </c>
      <c r="J205" s="72" t="str">
        <f>COMPLEX(E205+50,F205)</f>
        <v>50.5705842977797+9.37853865300959i</v>
      </c>
      <c r="K205" s="72" t="str">
        <f>IMDIV(I205,J205)</f>
        <v>-0.911684906161344+0.354530425815079i</v>
      </c>
      <c r="L205" s="72">
        <f>IMABS(K205)</f>
        <v>0.9781928189017949</v>
      </c>
      <c r="M205" s="72">
        <f t="shared" si="37"/>
        <v>90.71290828435471</v>
      </c>
    </row>
    <row r="206" spans="1:13" ht="13.5">
      <c r="A206" s="72">
        <v>4.94999999999996</v>
      </c>
      <c r="B206" s="76">
        <f t="shared" si="38"/>
        <v>10.150557166604134</v>
      </c>
      <c r="C206" s="76">
        <f t="shared" si="33"/>
        <v>63777831.64889354</v>
      </c>
      <c r="D206" s="72">
        <f t="shared" si="34"/>
        <v>-0.00525325935190013</v>
      </c>
      <c r="E206" s="72">
        <f t="shared" si="35"/>
        <v>0.55927586185967</v>
      </c>
      <c r="F206" s="72">
        <f t="shared" si="36"/>
        <v>9.43383106980773</v>
      </c>
      <c r="G206" s="72" t="str">
        <f>COMPLEX(E206,F206)</f>
        <v>0.55927586185967+9.43383106980773i</v>
      </c>
      <c r="H206" s="72">
        <f>IMABS(G206)</f>
        <v>9.450394602519438</v>
      </c>
      <c r="I206" s="72" t="str">
        <f>COMPLEX(E206-50,F206)</f>
        <v>-49.4407241381403+9.43383106980773i</v>
      </c>
      <c r="J206" s="72" t="str">
        <f>COMPLEX(E206+50,F206)</f>
        <v>50.5592758618597+9.43383106980773i</v>
      </c>
      <c r="K206" s="72" t="str">
        <f>IMDIV(I206,J206)</f>
        <v>-0.911332158816725+0.356634552160785i</v>
      </c>
      <c r="L206" s="72">
        <f>IMABS(K206)</f>
        <v>0.9786288916072712</v>
      </c>
      <c r="M206" s="72">
        <f t="shared" si="37"/>
        <v>92.58428974514341</v>
      </c>
    </row>
  </sheetData>
  <sheetProtection sheet="1" objects="1" scenario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78"/>
  <sheetViews>
    <sheetView workbookViewId="0" topLeftCell="A35">
      <selection activeCell="B50" sqref="B50"/>
    </sheetView>
  </sheetViews>
  <sheetFormatPr defaultColWidth="9.00390625" defaultRowHeight="13.5"/>
  <cols>
    <col min="1" max="1" width="9.50390625" style="0" customWidth="1"/>
    <col min="2" max="2" width="12.50390625" style="0" customWidth="1"/>
    <col min="3" max="3" width="11.625" style="0" customWidth="1"/>
    <col min="4" max="4" width="10.375" style="0" customWidth="1"/>
    <col min="5" max="5" width="11.625" style="0" customWidth="1"/>
  </cols>
  <sheetData>
    <row r="1" spans="1:13" ht="14.25">
      <c r="A1" s="78" t="s">
        <v>46</v>
      </c>
      <c r="B1" s="79"/>
      <c r="C1" s="77" t="s">
        <v>69</v>
      </c>
      <c r="D1" s="71">
        <f>SWRmin</f>
        <v>1.0091797030009615</v>
      </c>
      <c r="E1" s="72"/>
      <c r="F1" s="72"/>
      <c r="G1" s="72"/>
      <c r="H1" s="72"/>
      <c r="I1" s="72"/>
      <c r="J1" s="72"/>
      <c r="K1" s="72"/>
      <c r="L1" s="72"/>
      <c r="M1" s="72"/>
    </row>
    <row r="2" spans="1:13" ht="14.25">
      <c r="A2" s="79">
        <v>0.1</v>
      </c>
      <c r="B2" s="80">
        <v>223.0048632895823</v>
      </c>
      <c r="C2" s="76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9">
        <v>0.2</v>
      </c>
      <c r="B3" s="81">
        <v>55.75271451431282</v>
      </c>
      <c r="C3" s="76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4.25">
      <c r="A4" s="79">
        <v>0.3</v>
      </c>
      <c r="B4" s="81">
        <v>24.78187524813473</v>
      </c>
      <c r="C4" s="76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4.25">
      <c r="A5" s="79">
        <v>0.4</v>
      </c>
      <c r="B5" s="81">
        <v>13.944204278745998</v>
      </c>
      <c r="C5" s="76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4.25">
      <c r="A6" s="79">
        <v>0.5</v>
      </c>
      <c r="B6" s="81">
        <v>8.93029339033383</v>
      </c>
      <c r="C6" s="76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4.25">
      <c r="A7" s="79">
        <v>0.6</v>
      </c>
      <c r="B7" s="81">
        <v>6.209334863437837</v>
      </c>
      <c r="C7" s="76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4.25">
      <c r="A8" s="79">
        <v>0.7</v>
      </c>
      <c r="B8" s="81">
        <v>4.5565510922716115</v>
      </c>
      <c r="C8" s="76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4.25">
      <c r="A9" s="79">
        <v>0.8</v>
      </c>
      <c r="B9" s="81">
        <v>3.4850549057328797</v>
      </c>
      <c r="C9" s="76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4.25">
      <c r="A10" s="79">
        <v>0.9</v>
      </c>
      <c r="B10" s="81">
        <v>2.7532327196074986</v>
      </c>
      <c r="C10" s="76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4.25">
      <c r="A11" s="79">
        <v>1</v>
      </c>
      <c r="B11" s="81">
        <v>2.233134906408108</v>
      </c>
      <c r="C11" s="76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4.25">
      <c r="A12" s="79">
        <v>1.1</v>
      </c>
      <c r="B12" s="81">
        <v>1.8466042063841677</v>
      </c>
      <c r="C12" s="76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4.25">
      <c r="A13" s="79">
        <v>1.2</v>
      </c>
      <c r="B13" s="81">
        <v>1.5486300876165906</v>
      </c>
      <c r="C13" s="76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4.25">
      <c r="A14" s="79">
        <v>1.3</v>
      </c>
      <c r="B14" s="81">
        <v>1.3215548747784907</v>
      </c>
      <c r="C14" s="76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4.25">
      <c r="A15" s="79">
        <v>1.4</v>
      </c>
      <c r="B15" s="81">
        <v>1.1445405661139676</v>
      </c>
      <c r="C15" s="76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4.25">
      <c r="A16" s="79">
        <v>1.5</v>
      </c>
      <c r="B16" s="82">
        <v>1.0091797030009615</v>
      </c>
      <c r="C16" s="76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4.25">
      <c r="A17" s="79">
        <v>1.6</v>
      </c>
      <c r="B17" s="82">
        <v>1.1546031576459992</v>
      </c>
      <c r="C17" s="76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4.25">
      <c r="A18" s="79">
        <v>1.7</v>
      </c>
      <c r="B18" s="82">
        <v>1.2965145764355432</v>
      </c>
      <c r="C18" s="76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4.25">
      <c r="A19" s="79">
        <v>1.8</v>
      </c>
      <c r="B19" s="82">
        <v>1.4546619604980033</v>
      </c>
      <c r="C19" s="76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14.25">
      <c r="A20" s="79">
        <v>1.9</v>
      </c>
      <c r="B20" s="82">
        <v>1.6194705156422873</v>
      </c>
      <c r="C20" s="76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4.25">
      <c r="A21" s="79">
        <v>2</v>
      </c>
      <c r="B21" s="82">
        <v>1.7951483171214697</v>
      </c>
      <c r="C21" s="76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4.25">
      <c r="A22" s="79">
        <v>2.1</v>
      </c>
      <c r="B22" s="82">
        <v>1.978176520678289</v>
      </c>
      <c r="C22" s="76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4.25">
      <c r="A23" s="79">
        <v>2.2</v>
      </c>
      <c r="B23" s="82">
        <v>2.1723496944742675</v>
      </c>
      <c r="C23" s="76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4.25">
      <c r="A24" s="79">
        <v>2.3</v>
      </c>
      <c r="B24" s="82">
        <v>2.3729947853148894</v>
      </c>
      <c r="C24" s="76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4.25">
      <c r="A25" s="79">
        <v>2.4</v>
      </c>
      <c r="B25" s="82">
        <v>2.584282945834505</v>
      </c>
      <c r="C25" s="76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4.25">
      <c r="A26" s="79">
        <v>2.5</v>
      </c>
      <c r="B26" s="82">
        <v>2.804289007112265</v>
      </c>
      <c r="C26" s="76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4.25">
      <c r="A27" s="79">
        <v>2.6</v>
      </c>
      <c r="B27" s="82">
        <v>3.032668366036729</v>
      </c>
      <c r="C27" s="76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4.25">
      <c r="A28" s="79">
        <v>2.7</v>
      </c>
      <c r="B28" s="82">
        <v>3.2707681331390432</v>
      </c>
      <c r="C28" s="76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4.25">
      <c r="A29" s="79">
        <v>2.8</v>
      </c>
      <c r="B29" s="82">
        <v>3.5181175600041077</v>
      </c>
      <c r="C29" s="76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4.25">
      <c r="A30" s="79">
        <v>2.9</v>
      </c>
      <c r="B30" s="82">
        <v>3.7734475998114516</v>
      </c>
      <c r="C30" s="76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4.25">
      <c r="A31" s="79">
        <v>3</v>
      </c>
      <c r="B31" s="82">
        <v>4.038159610642791</v>
      </c>
      <c r="C31" s="76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4.25">
      <c r="A32" s="79">
        <v>3.1</v>
      </c>
      <c r="B32" s="82">
        <v>4.312093771717598</v>
      </c>
      <c r="C32" s="76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4.25">
      <c r="A33" s="79">
        <v>3.2</v>
      </c>
      <c r="B33" s="82">
        <v>4.595140085926586</v>
      </c>
      <c r="C33" s="76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4.25">
      <c r="A34" s="79">
        <v>3.3</v>
      </c>
      <c r="B34" s="82">
        <v>4.887224667026775</v>
      </c>
      <c r="C34" s="76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ht="14.25">
      <c r="A35" s="79">
        <v>3.4</v>
      </c>
      <c r="B35" s="82">
        <v>5.188023702487504</v>
      </c>
      <c r="C35" s="76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4.25">
      <c r="A36" s="79">
        <v>3.5</v>
      </c>
      <c r="B36" s="82">
        <v>5.497771743692817</v>
      </c>
      <c r="C36" s="76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14.25">
      <c r="A37" s="79">
        <v>3.6</v>
      </c>
      <c r="B37" s="82">
        <v>5.816596841600814</v>
      </c>
      <c r="C37" s="76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ht="14.25">
      <c r="A38" s="79">
        <v>3.7</v>
      </c>
      <c r="B38" s="82">
        <v>6.1444762705310385</v>
      </c>
      <c r="C38" s="76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4.25">
      <c r="A39" s="79">
        <v>3.8</v>
      </c>
      <c r="B39" s="82">
        <v>6.48139890141876</v>
      </c>
      <c r="C39" s="76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ht="14.25">
      <c r="A40" s="79">
        <v>3.9</v>
      </c>
      <c r="B40" s="82">
        <v>6.827362428372006</v>
      </c>
      <c r="C40" s="76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4.25">
      <c r="A41" s="79">
        <v>4</v>
      </c>
      <c r="B41" s="82">
        <v>7.182371248645092</v>
      </c>
      <c r="C41" s="76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3" ht="14.25">
      <c r="A42" s="79">
        <v>4.1</v>
      </c>
      <c r="B42" s="82">
        <v>7.546434829784493</v>
      </c>
      <c r="C42" s="76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13" ht="14.25">
      <c r="A43" s="79">
        <v>4.2</v>
      </c>
      <c r="B43" s="82">
        <v>7.919542617213092</v>
      </c>
      <c r="C43" s="76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3" ht="14.25">
      <c r="A44" s="79">
        <v>4.3</v>
      </c>
      <c r="B44" s="82">
        <v>8.301449545736306</v>
      </c>
      <c r="C44" s="76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3" ht="14.25">
      <c r="A45" s="79">
        <v>4.4</v>
      </c>
      <c r="B45" s="82">
        <v>8.692427089558175</v>
      </c>
      <c r="C45" s="76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3" ht="14.25">
      <c r="A46" s="79">
        <v>4.5</v>
      </c>
      <c r="B46" s="82">
        <v>9.092500135725851</v>
      </c>
      <c r="C46" s="76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4.25">
      <c r="A47" s="79">
        <v>4.6</v>
      </c>
      <c r="B47" s="82">
        <v>9.50169379476138</v>
      </c>
      <c r="C47" s="76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4.25">
      <c r="A48" s="79">
        <v>4.7</v>
      </c>
      <c r="B48" s="82">
        <v>9.920033144727931</v>
      </c>
      <c r="C48" s="76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4.25">
      <c r="A49" s="79">
        <v>4.8</v>
      </c>
      <c r="B49" s="82">
        <v>10.347226232795665</v>
      </c>
      <c r="C49" s="76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4.25">
      <c r="A50" s="79">
        <v>4.9</v>
      </c>
      <c r="B50" s="82">
        <v>10.783418269659075</v>
      </c>
      <c r="C50" s="76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13.5">
      <c r="A51" s="72"/>
      <c r="B51" s="76"/>
      <c r="C51" s="76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ht="13.5">
      <c r="A52" s="72"/>
      <c r="B52" s="76"/>
      <c r="C52" s="76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1:13" ht="13.5">
      <c r="A53" s="72"/>
      <c r="B53" s="76"/>
      <c r="C53" s="76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3.5">
      <c r="A54" s="72"/>
      <c r="B54" s="76"/>
      <c r="C54" s="76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13.5">
      <c r="A55" s="72"/>
      <c r="B55" s="76"/>
      <c r="C55" s="76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3.5">
      <c r="A56" s="72"/>
      <c r="B56" s="76"/>
      <c r="C56" s="76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1:13" ht="13.5">
      <c r="A57" s="72"/>
      <c r="B57" s="76"/>
      <c r="C57" s="76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13.5">
      <c r="A58" s="72"/>
      <c r="B58" s="76"/>
      <c r="C58" s="76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13.5">
      <c r="A59" s="72"/>
      <c r="B59" s="76"/>
      <c r="C59" s="76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13.5">
      <c r="A60" s="72"/>
      <c r="B60" s="76"/>
      <c r="C60" s="76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3" ht="13.5">
      <c r="A61" s="72"/>
      <c r="B61" s="76"/>
      <c r="C61" s="76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3.5">
      <c r="A62" s="72"/>
      <c r="B62" s="76"/>
      <c r="C62" s="76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13.5">
      <c r="A63" s="72"/>
      <c r="B63" s="76"/>
      <c r="C63" s="76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13.5">
      <c r="A64" s="72"/>
      <c r="B64" s="76"/>
      <c r="C64" s="76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3" ht="13.5">
      <c r="A65" s="72"/>
      <c r="B65" s="76"/>
      <c r="C65" s="76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3.5">
      <c r="A66" s="72"/>
      <c r="B66" s="76"/>
      <c r="C66" s="76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ht="13.5">
      <c r="A67" s="72"/>
      <c r="B67" s="76"/>
      <c r="C67" s="76"/>
      <c r="D67" s="72"/>
      <c r="E67" s="72"/>
      <c r="F67" s="72"/>
      <c r="G67" s="72"/>
      <c r="H67" s="72"/>
      <c r="I67" s="72"/>
      <c r="J67" s="72"/>
      <c r="K67" s="72"/>
      <c r="L67" s="72"/>
      <c r="M67" s="72"/>
    </row>
    <row r="68" spans="1:13" ht="13.5">
      <c r="A68" s="72"/>
      <c r="B68" s="76"/>
      <c r="C68" s="76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ht="13.5">
      <c r="A69" s="72"/>
      <c r="B69" s="76"/>
      <c r="C69" s="76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13" ht="13.5">
      <c r="A70" s="72"/>
      <c r="B70" s="76"/>
      <c r="C70" s="76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ht="13.5">
      <c r="A71" s="72"/>
      <c r="B71" s="76"/>
      <c r="C71" s="76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3" ht="13.5">
      <c r="A72" s="72"/>
      <c r="B72" s="76"/>
      <c r="C72" s="76"/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3" spans="1:13" ht="13.5">
      <c r="A73" s="72"/>
      <c r="B73" s="76"/>
      <c r="C73" s="76"/>
      <c r="D73" s="72"/>
      <c r="E73" s="72"/>
      <c r="F73" s="72"/>
      <c r="G73" s="72"/>
      <c r="H73" s="72"/>
      <c r="I73" s="72"/>
      <c r="J73" s="72"/>
      <c r="K73" s="72"/>
      <c r="L73" s="72"/>
      <c r="M73" s="72"/>
    </row>
    <row r="74" spans="1:13" ht="13.5">
      <c r="A74" s="72"/>
      <c r="B74" s="76"/>
      <c r="C74" s="76"/>
      <c r="D74" s="72"/>
      <c r="E74" s="72"/>
      <c r="F74" s="72"/>
      <c r="G74" s="72"/>
      <c r="H74" s="72"/>
      <c r="I74" s="72"/>
      <c r="J74" s="72"/>
      <c r="K74" s="72"/>
      <c r="L74" s="72"/>
      <c r="M74" s="72"/>
    </row>
    <row r="75" spans="1:13" ht="13.5">
      <c r="A75" s="72"/>
      <c r="B75" s="76"/>
      <c r="C75" s="76"/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1:13" ht="13.5">
      <c r="A76" s="72"/>
      <c r="B76" s="76"/>
      <c r="C76" s="76"/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1:13" ht="13.5">
      <c r="A77" s="72"/>
      <c r="B77" s="76"/>
      <c r="C77" s="76"/>
      <c r="D77" s="72"/>
      <c r="E77" s="72"/>
      <c r="F77" s="72"/>
      <c r="G77" s="72"/>
      <c r="H77" s="72"/>
      <c r="I77" s="72"/>
      <c r="J77" s="72"/>
      <c r="K77" s="72"/>
      <c r="L77" s="72"/>
      <c r="M77" s="72"/>
    </row>
    <row r="78" spans="1:13" ht="13.5">
      <c r="A78" s="72"/>
      <c r="B78" s="76"/>
      <c r="C78" s="76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 ht="13.5">
      <c r="A79" s="72"/>
      <c r="B79" s="76"/>
      <c r="C79" s="76"/>
      <c r="D79" s="72"/>
      <c r="E79" s="72"/>
      <c r="F79" s="72"/>
      <c r="G79" s="72"/>
      <c r="H79" s="72"/>
      <c r="I79" s="72"/>
      <c r="J79" s="72"/>
      <c r="K79" s="72"/>
      <c r="L79" s="72"/>
      <c r="M79" s="72"/>
    </row>
    <row r="80" spans="1:13" ht="13.5">
      <c r="A80" s="72"/>
      <c r="B80" s="76"/>
      <c r="C80" s="76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ht="13.5">
      <c r="A81" s="72"/>
      <c r="B81" s="76"/>
      <c r="C81" s="76"/>
      <c r="D81" s="72"/>
      <c r="E81" s="72"/>
      <c r="F81" s="72"/>
      <c r="G81" s="72"/>
      <c r="H81" s="72"/>
      <c r="I81" s="72"/>
      <c r="J81" s="72"/>
      <c r="K81" s="72"/>
      <c r="L81" s="72"/>
      <c r="M81" s="72"/>
    </row>
    <row r="82" spans="1:13" ht="13.5">
      <c r="A82" s="72"/>
      <c r="B82" s="76"/>
      <c r="C82" s="76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1:13" ht="13.5">
      <c r="A83" s="72"/>
      <c r="B83" s="76"/>
      <c r="C83" s="76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ht="13.5">
      <c r="A84" s="72"/>
      <c r="B84" s="76"/>
      <c r="C84" s="76"/>
      <c r="D84" s="72"/>
      <c r="E84" s="72"/>
      <c r="F84" s="72"/>
      <c r="G84" s="72"/>
      <c r="H84" s="72"/>
      <c r="I84" s="72"/>
      <c r="J84" s="72"/>
      <c r="K84" s="72"/>
      <c r="L84" s="72"/>
      <c r="M84" s="72"/>
    </row>
    <row r="85" spans="1:13" ht="13.5">
      <c r="A85" s="72"/>
      <c r="B85" s="76"/>
      <c r="C85" s="76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3.5">
      <c r="A86" s="72"/>
      <c r="B86" s="76"/>
      <c r="C86" s="76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3.5">
      <c r="A87" s="72"/>
      <c r="B87" s="76"/>
      <c r="C87" s="76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3.5">
      <c r="A88" s="72"/>
      <c r="B88" s="76"/>
      <c r="C88" s="76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3.5">
      <c r="A89" s="72"/>
      <c r="B89" s="76"/>
      <c r="C89" s="76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3.5">
      <c r="A90" s="72"/>
      <c r="B90" s="76"/>
      <c r="C90" s="76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3.5">
      <c r="A91" s="72"/>
      <c r="B91" s="76"/>
      <c r="C91" s="76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3.5">
      <c r="A92" s="72"/>
      <c r="B92" s="76"/>
      <c r="C92" s="76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3.5">
      <c r="A93" s="72"/>
      <c r="B93" s="76"/>
      <c r="C93" s="76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3.5">
      <c r="A94" s="72"/>
      <c r="B94" s="76"/>
      <c r="C94" s="76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3.5">
      <c r="A95" s="72"/>
      <c r="B95" s="76"/>
      <c r="C95" s="76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3.5">
      <c r="A96" s="72"/>
      <c r="B96" s="76"/>
      <c r="C96" s="76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13" ht="13.5">
      <c r="A97" s="72"/>
      <c r="B97" s="76"/>
      <c r="C97" s="76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1:13" ht="13.5">
      <c r="A98" s="72"/>
      <c r="B98" s="76"/>
      <c r="C98" s="76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1:13" ht="13.5">
      <c r="A99" s="72"/>
      <c r="B99" s="76"/>
      <c r="C99" s="76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1:13" ht="13.5">
      <c r="A100" s="72"/>
      <c r="B100" s="76"/>
      <c r="C100" s="76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13.5">
      <c r="A101" s="72"/>
      <c r="B101" s="76"/>
      <c r="C101" s="76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1:13" ht="13.5">
      <c r="A102" s="72"/>
      <c r="B102" s="76"/>
      <c r="C102" s="76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1:13" ht="13.5">
      <c r="A103" s="72"/>
      <c r="B103" s="76"/>
      <c r="C103" s="76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1:13" ht="13.5">
      <c r="A104" s="72"/>
      <c r="B104" s="76"/>
      <c r="C104" s="76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3" ht="13.5">
      <c r="A105" s="72"/>
      <c r="B105" s="76"/>
      <c r="C105" s="76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1:13" ht="13.5">
      <c r="A106" s="72"/>
      <c r="B106" s="76"/>
      <c r="C106" s="76"/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1:13" ht="13.5">
      <c r="A107" s="72"/>
      <c r="B107" s="76"/>
      <c r="C107" s="76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13" ht="13.5">
      <c r="A108" s="72"/>
      <c r="B108" s="76"/>
      <c r="C108" s="76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13.5">
      <c r="A109" s="72"/>
      <c r="B109" s="76"/>
      <c r="C109" s="76"/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1:13" ht="13.5">
      <c r="A110" s="72"/>
      <c r="B110" s="76"/>
      <c r="C110" s="76"/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1:13" ht="13.5">
      <c r="A111" s="72"/>
      <c r="B111" s="76"/>
      <c r="C111" s="76"/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1:13" ht="13.5">
      <c r="A112" s="72"/>
      <c r="B112" s="76"/>
      <c r="C112" s="76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ht="13.5">
      <c r="A113" s="72"/>
      <c r="B113" s="76"/>
      <c r="C113" s="76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ht="13.5">
      <c r="A114" s="72"/>
      <c r="B114" s="76"/>
      <c r="C114" s="76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ht="13.5">
      <c r="A115" s="72"/>
      <c r="B115" s="76"/>
      <c r="C115" s="76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ht="13.5">
      <c r="A116" s="72"/>
      <c r="B116" s="76"/>
      <c r="C116" s="76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ht="13.5">
      <c r="A117" s="72"/>
      <c r="B117" s="76"/>
      <c r="C117" s="76"/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ht="13.5">
      <c r="A118" s="72"/>
      <c r="B118" s="76"/>
      <c r="C118" s="76"/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ht="13.5">
      <c r="A119" s="72"/>
      <c r="B119" s="76"/>
      <c r="C119" s="76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ht="13.5">
      <c r="A120" s="72"/>
      <c r="B120" s="76"/>
      <c r="C120" s="76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ht="13.5">
      <c r="A121" s="72"/>
      <c r="B121" s="76"/>
      <c r="C121" s="76"/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ht="13.5">
      <c r="A122" s="72"/>
      <c r="B122" s="76"/>
      <c r="C122" s="76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ht="13.5">
      <c r="A123" s="72"/>
      <c r="B123" s="76"/>
      <c r="C123" s="76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ht="13.5">
      <c r="A124" s="72"/>
      <c r="B124" s="76"/>
      <c r="C124" s="76"/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1:13" ht="13.5">
      <c r="A125" s="72"/>
      <c r="B125" s="76"/>
      <c r="C125" s="76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13" ht="13.5">
      <c r="A126" s="72"/>
      <c r="B126" s="76"/>
      <c r="C126" s="76"/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1:13" ht="13.5">
      <c r="A127" s="72"/>
      <c r="B127" s="76"/>
      <c r="C127" s="76"/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1:13" ht="13.5">
      <c r="A128" s="72"/>
      <c r="B128" s="76"/>
      <c r="C128" s="76"/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1:13" ht="13.5">
      <c r="A129" s="72"/>
      <c r="B129" s="76"/>
      <c r="C129" s="76"/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1:13" ht="13.5">
      <c r="A130" s="72"/>
      <c r="B130" s="76"/>
      <c r="C130" s="76"/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1:13" ht="13.5">
      <c r="A131" s="72"/>
      <c r="B131" s="76"/>
      <c r="C131" s="76"/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1:13" ht="13.5">
      <c r="A132" s="72"/>
      <c r="B132" s="76"/>
      <c r="C132" s="76"/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1:13" ht="13.5">
      <c r="A133" s="72"/>
      <c r="B133" s="76"/>
      <c r="C133" s="76"/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1:13" ht="13.5">
      <c r="A134" s="72"/>
      <c r="B134" s="76"/>
      <c r="C134" s="76"/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1:13" ht="13.5">
      <c r="A135" s="72"/>
      <c r="B135" s="76"/>
      <c r="C135" s="76"/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1:13" ht="13.5">
      <c r="A136" s="72"/>
      <c r="B136" s="76"/>
      <c r="C136" s="76"/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1:13" ht="13.5">
      <c r="A137" s="72"/>
      <c r="B137" s="76"/>
      <c r="C137" s="76"/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 ht="13.5">
      <c r="A138" s="72"/>
      <c r="B138" s="76"/>
      <c r="C138" s="76"/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1:13" ht="13.5">
      <c r="A139" s="72"/>
      <c r="B139" s="76"/>
      <c r="C139" s="76"/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1:13" ht="13.5">
      <c r="A140" s="72"/>
      <c r="B140" s="76"/>
      <c r="C140" s="76"/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1:13" ht="13.5">
      <c r="A141" s="72"/>
      <c r="B141" s="76"/>
      <c r="C141" s="76"/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1:13" ht="13.5">
      <c r="A142" s="72"/>
      <c r="B142" s="76"/>
      <c r="C142" s="76"/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1:13" ht="13.5">
      <c r="A143" s="72"/>
      <c r="B143" s="76"/>
      <c r="C143" s="76"/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1:13" ht="13.5">
      <c r="A144" s="72"/>
      <c r="B144" s="76"/>
      <c r="C144" s="76"/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1:13" ht="13.5">
      <c r="A145" s="72"/>
      <c r="B145" s="76"/>
      <c r="C145" s="76"/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1:13" ht="13.5">
      <c r="A146" s="72"/>
      <c r="B146" s="76"/>
      <c r="C146" s="76"/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1:13" ht="13.5">
      <c r="A147" s="72"/>
      <c r="B147" s="76"/>
      <c r="C147" s="76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1:13" ht="13.5">
      <c r="A148" s="72"/>
      <c r="B148" s="76"/>
      <c r="C148" s="76"/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1:13" ht="13.5">
      <c r="A149" s="72"/>
      <c r="B149" s="76"/>
      <c r="C149" s="76"/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1:13" ht="13.5">
      <c r="A150" s="72"/>
      <c r="B150" s="76"/>
      <c r="C150" s="76"/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1:13" ht="13.5">
      <c r="A151" s="72"/>
      <c r="B151" s="76"/>
      <c r="C151" s="76"/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1:13" ht="13.5">
      <c r="A152" s="72"/>
      <c r="B152" s="76"/>
      <c r="C152" s="76"/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1:13" ht="13.5">
      <c r="A153" s="72"/>
      <c r="B153" s="76"/>
      <c r="C153" s="76"/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1:13" ht="13.5">
      <c r="A154" s="72"/>
      <c r="B154" s="76"/>
      <c r="C154" s="76"/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1:13" ht="13.5">
      <c r="A155" s="72"/>
      <c r="B155" s="76"/>
      <c r="C155" s="76"/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1:13" ht="13.5">
      <c r="A156" s="72"/>
      <c r="B156" s="76"/>
      <c r="C156" s="76"/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1:13" ht="13.5">
      <c r="A157" s="72"/>
      <c r="B157" s="76"/>
      <c r="C157" s="76"/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1:13" ht="13.5">
      <c r="A158" s="72"/>
      <c r="B158" s="76"/>
      <c r="C158" s="76"/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1:13" ht="13.5">
      <c r="A159" s="72"/>
      <c r="B159" s="76"/>
      <c r="C159" s="76"/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1:13" ht="13.5">
      <c r="A160" s="72"/>
      <c r="B160" s="76"/>
      <c r="C160" s="76"/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  <row r="161" spans="1:13" ht="13.5">
      <c r="A161" s="72"/>
      <c r="B161" s="76"/>
      <c r="C161" s="76"/>
      <c r="D161" s="72"/>
      <c r="E161" s="72"/>
      <c r="F161" s="72"/>
      <c r="G161" s="72"/>
      <c r="H161" s="72"/>
      <c r="I161" s="72"/>
      <c r="J161" s="72"/>
      <c r="K161" s="72"/>
      <c r="L161" s="72"/>
      <c r="M161" s="72"/>
    </row>
    <row r="162" spans="1:13" ht="13.5">
      <c r="A162" s="72"/>
      <c r="B162" s="76"/>
      <c r="C162" s="76"/>
      <c r="D162" s="72"/>
      <c r="E162" s="72"/>
      <c r="F162" s="72"/>
      <c r="G162" s="72"/>
      <c r="H162" s="72"/>
      <c r="I162" s="72"/>
      <c r="J162" s="72"/>
      <c r="K162" s="72"/>
      <c r="L162" s="72"/>
      <c r="M162" s="72"/>
    </row>
    <row r="163" spans="1:13" ht="13.5">
      <c r="A163" s="72"/>
      <c r="B163" s="76"/>
      <c r="C163" s="76"/>
      <c r="D163" s="72"/>
      <c r="E163" s="72"/>
      <c r="F163" s="72"/>
      <c r="G163" s="72"/>
      <c r="H163" s="72"/>
      <c r="I163" s="72"/>
      <c r="J163" s="72"/>
      <c r="K163" s="72"/>
      <c r="L163" s="72"/>
      <c r="M163" s="72"/>
    </row>
    <row r="164" spans="1:13" ht="13.5">
      <c r="A164" s="72"/>
      <c r="B164" s="76"/>
      <c r="C164" s="76"/>
      <c r="D164" s="72"/>
      <c r="E164" s="72"/>
      <c r="F164" s="72"/>
      <c r="G164" s="72"/>
      <c r="H164" s="72"/>
      <c r="I164" s="72"/>
      <c r="J164" s="72"/>
      <c r="K164" s="72"/>
      <c r="L164" s="72"/>
      <c r="M164" s="72"/>
    </row>
    <row r="165" spans="1:13" ht="13.5">
      <c r="A165" s="72"/>
      <c r="B165" s="76"/>
      <c r="C165" s="76"/>
      <c r="D165" s="72"/>
      <c r="E165" s="72"/>
      <c r="F165" s="72"/>
      <c r="G165" s="72"/>
      <c r="H165" s="72"/>
      <c r="I165" s="72"/>
      <c r="J165" s="72"/>
      <c r="K165" s="72"/>
      <c r="L165" s="72"/>
      <c r="M165" s="72"/>
    </row>
    <row r="166" spans="1:13" ht="13.5">
      <c r="A166" s="72"/>
      <c r="B166" s="76"/>
      <c r="C166" s="76"/>
      <c r="D166" s="72"/>
      <c r="E166" s="72"/>
      <c r="F166" s="72"/>
      <c r="G166" s="72"/>
      <c r="H166" s="72"/>
      <c r="I166" s="72"/>
      <c r="J166" s="72"/>
      <c r="K166" s="72"/>
      <c r="L166" s="72"/>
      <c r="M166" s="72"/>
    </row>
    <row r="167" spans="1:13" ht="13.5">
      <c r="A167" s="72"/>
      <c r="B167" s="76"/>
      <c r="C167" s="76"/>
      <c r="D167" s="72"/>
      <c r="E167" s="72"/>
      <c r="F167" s="72"/>
      <c r="G167" s="72"/>
      <c r="H167" s="72"/>
      <c r="I167" s="72"/>
      <c r="J167" s="72"/>
      <c r="K167" s="72"/>
      <c r="L167" s="72"/>
      <c r="M167" s="72"/>
    </row>
    <row r="168" spans="1:13" ht="13.5">
      <c r="A168" s="72"/>
      <c r="B168" s="76"/>
      <c r="C168" s="76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ht="13.5">
      <c r="A169" s="72"/>
      <c r="B169" s="76"/>
      <c r="C169" s="76"/>
      <c r="D169" s="72"/>
      <c r="E169" s="72"/>
      <c r="F169" s="72"/>
      <c r="G169" s="72"/>
      <c r="H169" s="72"/>
      <c r="I169" s="72"/>
      <c r="J169" s="72"/>
      <c r="K169" s="72"/>
      <c r="L169" s="72"/>
      <c r="M169" s="72"/>
    </row>
    <row r="170" spans="1:13" ht="13.5">
      <c r="A170" s="72"/>
      <c r="B170" s="76"/>
      <c r="C170" s="76"/>
      <c r="D170" s="72"/>
      <c r="E170" s="72"/>
      <c r="F170" s="72"/>
      <c r="G170" s="72"/>
      <c r="H170" s="72"/>
      <c r="I170" s="72"/>
      <c r="J170" s="72"/>
      <c r="K170" s="72"/>
      <c r="L170" s="72"/>
      <c r="M170" s="72"/>
    </row>
    <row r="171" spans="1:13" ht="13.5">
      <c r="A171" s="72"/>
      <c r="B171" s="76"/>
      <c r="C171" s="76"/>
      <c r="D171" s="72"/>
      <c r="E171" s="72"/>
      <c r="F171" s="72"/>
      <c r="G171" s="72"/>
      <c r="H171" s="72"/>
      <c r="I171" s="72"/>
      <c r="J171" s="72"/>
      <c r="K171" s="72"/>
      <c r="L171" s="72"/>
      <c r="M171" s="72"/>
    </row>
    <row r="172" spans="1:13" ht="13.5">
      <c r="A172" s="72"/>
      <c r="B172" s="76"/>
      <c r="C172" s="76"/>
      <c r="D172" s="72"/>
      <c r="E172" s="72"/>
      <c r="F172" s="72"/>
      <c r="G172" s="72"/>
      <c r="H172" s="72"/>
      <c r="I172" s="72"/>
      <c r="J172" s="72"/>
      <c r="K172" s="72"/>
      <c r="L172" s="72"/>
      <c r="M172" s="72"/>
    </row>
    <row r="173" spans="1:13" ht="13.5">
      <c r="A173" s="72"/>
      <c r="B173" s="76"/>
      <c r="C173" s="76"/>
      <c r="D173" s="72"/>
      <c r="E173" s="72"/>
      <c r="F173" s="72"/>
      <c r="G173" s="72"/>
      <c r="H173" s="72"/>
      <c r="I173" s="72"/>
      <c r="J173" s="72"/>
      <c r="K173" s="72"/>
      <c r="L173" s="72"/>
      <c r="M173" s="72"/>
    </row>
    <row r="174" spans="1:13" ht="13.5">
      <c r="A174" s="72"/>
      <c r="B174" s="76"/>
      <c r="C174" s="76"/>
      <c r="D174" s="72"/>
      <c r="E174" s="72"/>
      <c r="F174" s="72"/>
      <c r="G174" s="72"/>
      <c r="H174" s="72"/>
      <c r="I174" s="72"/>
      <c r="J174" s="72"/>
      <c r="K174" s="72"/>
      <c r="L174" s="72"/>
      <c r="M174" s="72"/>
    </row>
    <row r="175" spans="1:13" ht="13.5">
      <c r="A175" s="72"/>
      <c r="B175" s="76"/>
      <c r="C175" s="76"/>
      <c r="D175" s="72"/>
      <c r="E175" s="72"/>
      <c r="F175" s="72"/>
      <c r="G175" s="72"/>
      <c r="H175" s="72"/>
      <c r="I175" s="72"/>
      <c r="J175" s="72"/>
      <c r="K175" s="72"/>
      <c r="L175" s="72"/>
      <c r="M175" s="72"/>
    </row>
    <row r="176" spans="1:13" ht="13.5">
      <c r="A176" s="72"/>
      <c r="B176" s="76"/>
      <c r="C176" s="76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7" spans="1:13" ht="13.5">
      <c r="A177" s="72"/>
      <c r="B177" s="76"/>
      <c r="C177" s="76"/>
      <c r="D177" s="72"/>
      <c r="E177" s="72"/>
      <c r="F177" s="72"/>
      <c r="G177" s="72"/>
      <c r="H177" s="72"/>
      <c r="I177" s="72"/>
      <c r="J177" s="72"/>
      <c r="K177" s="72"/>
      <c r="L177" s="72"/>
      <c r="M177" s="72"/>
    </row>
    <row r="178" spans="1:13" ht="13.5">
      <c r="A178" s="72"/>
      <c r="B178" s="76"/>
      <c r="C178" s="76"/>
      <c r="D178" s="72"/>
      <c r="E178" s="72"/>
      <c r="F178" s="72"/>
      <c r="G178" s="72"/>
      <c r="H178" s="72"/>
      <c r="I178" s="72"/>
      <c r="J178" s="72"/>
      <c r="K178" s="72"/>
      <c r="L178" s="72"/>
      <c r="M178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62"/>
  <sheetViews>
    <sheetView workbookViewId="0" topLeftCell="A13">
      <selection activeCell="D13" sqref="D13"/>
    </sheetView>
  </sheetViews>
  <sheetFormatPr defaultColWidth="9.00390625" defaultRowHeight="13.5"/>
  <cols>
    <col min="1" max="1" width="29.375" style="0" customWidth="1"/>
    <col min="2" max="2" width="3.75390625" style="0" customWidth="1"/>
    <col min="3" max="3" width="78.875" style="0" customWidth="1"/>
    <col min="4" max="4" width="11.625" style="0" customWidth="1"/>
    <col min="5" max="5" width="10.375" style="0" customWidth="1"/>
    <col min="6" max="6" width="11.625" style="0" customWidth="1"/>
  </cols>
  <sheetData>
    <row r="1" spans="1:15" ht="13.5">
      <c r="A1" s="83"/>
      <c r="B1" s="83"/>
      <c r="C1" s="84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4.25">
      <c r="A2" s="87" t="s">
        <v>70</v>
      </c>
      <c r="B2" s="87"/>
      <c r="C2" s="88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3.5">
      <c r="A3" s="83"/>
      <c r="B3" s="83"/>
      <c r="C3" s="8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4.25">
      <c r="A4" s="89" t="s">
        <v>71</v>
      </c>
      <c r="B4" s="89"/>
      <c r="C4" s="84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4.25">
      <c r="A5" s="89"/>
      <c r="B5" s="89"/>
      <c r="C5" s="84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4.25">
      <c r="A6" s="89" t="s">
        <v>72</v>
      </c>
      <c r="B6" s="89"/>
      <c r="C6" s="8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9.5" customHeight="1">
      <c r="A7" s="89"/>
      <c r="B7" s="89"/>
      <c r="C7" s="84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4.25">
      <c r="A8" s="89" t="s">
        <v>73</v>
      </c>
      <c r="B8" s="89"/>
      <c r="C8" s="84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6.5" customHeight="1">
      <c r="A9" s="89"/>
      <c r="B9" s="89"/>
      <c r="C9" s="84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5" ht="14.25">
      <c r="A10" s="89" t="s">
        <v>37</v>
      </c>
      <c r="B10" s="89"/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3"/>
      <c r="B11" s="83"/>
      <c r="C11" s="84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3.5">
      <c r="A12" s="83"/>
      <c r="B12" s="83"/>
      <c r="C12" s="8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ht="13.5">
      <c r="A13" s="83"/>
      <c r="B13" s="83"/>
      <c r="C13" s="84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5" ht="13.5">
      <c r="A14" s="83"/>
      <c r="B14" s="83"/>
      <c r="C14" s="84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3.5">
      <c r="A15" s="83"/>
      <c r="B15" s="83"/>
      <c r="C15" s="84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ht="13.5">
      <c r="A16" s="83"/>
      <c r="B16" s="83"/>
      <c r="C16" s="84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13.5">
      <c r="A17" s="83"/>
      <c r="B17" s="83"/>
      <c r="C17" s="84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13.5">
      <c r="A18" s="83"/>
      <c r="B18" s="83"/>
      <c r="C18" s="84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13.5">
      <c r="A19" s="83"/>
      <c r="B19" s="83"/>
      <c r="C19" s="84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ht="14.25">
      <c r="A20" s="87" t="s">
        <v>74</v>
      </c>
      <c r="B20" s="87"/>
      <c r="C20" s="84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13.5">
      <c r="A21" s="83"/>
      <c r="B21" s="83"/>
      <c r="C21" s="84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3.5">
      <c r="A22" s="83"/>
      <c r="B22" s="83"/>
      <c r="C22" s="84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13.5">
      <c r="A23" s="90"/>
      <c r="B23" s="90"/>
      <c r="C23" s="84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3.5">
      <c r="A24" s="83"/>
      <c r="B24" s="83"/>
      <c r="C24" s="84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ht="13.5">
      <c r="A25" s="83"/>
      <c r="B25" s="83"/>
      <c r="C25" s="84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3.5">
      <c r="A26" s="83"/>
      <c r="B26" s="83"/>
      <c r="C26" s="84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83"/>
      <c r="B27" s="83"/>
      <c r="C27" s="84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15">
      <c r="A28" s="91"/>
      <c r="B28" s="92" t="s">
        <v>75</v>
      </c>
      <c r="C28" s="93" t="s">
        <v>76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8.75">
      <c r="A29" s="91"/>
      <c r="B29" s="94" t="s">
        <v>77</v>
      </c>
      <c r="C29" s="93" t="s">
        <v>78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8.75">
      <c r="A30" s="91"/>
      <c r="B30" s="94" t="s">
        <v>79</v>
      </c>
      <c r="C30" s="93" t="s">
        <v>80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ht="18.75">
      <c r="A31" s="91"/>
      <c r="B31" s="94" t="s">
        <v>81</v>
      </c>
      <c r="C31" s="93" t="s">
        <v>82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4.25">
      <c r="A32" s="84"/>
      <c r="B32" s="94" t="s">
        <v>83</v>
      </c>
      <c r="C32" s="93" t="s">
        <v>84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ht="18.75">
      <c r="A33" s="84"/>
      <c r="B33" s="94" t="s">
        <v>85</v>
      </c>
      <c r="C33" s="93" t="s">
        <v>87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ht="14.25">
      <c r="A34" s="84"/>
      <c r="B34" s="84"/>
      <c r="C34" s="93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5" ht="13.5">
      <c r="A35" s="95"/>
      <c r="B35" s="95"/>
      <c r="C35" s="9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13.5">
      <c r="A36" s="95"/>
      <c r="B36" s="95"/>
      <c r="C36" s="9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3.5">
      <c r="A37" s="95"/>
      <c r="B37" s="95"/>
      <c r="C37" s="9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95"/>
      <c r="B38" s="95"/>
      <c r="C38" s="9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3.5">
      <c r="A39" s="95"/>
      <c r="B39" s="95"/>
      <c r="C39" s="9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95"/>
      <c r="B40" s="95"/>
      <c r="C40" s="9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3.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13.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3.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ht="13.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ht="13.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4" ht="13.5">
      <c r="A47" s="72"/>
      <c r="B47" s="72"/>
      <c r="C47" s="76"/>
      <c r="D47" s="76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3.5">
      <c r="A48" s="72"/>
      <c r="B48" s="72"/>
      <c r="C48" s="76"/>
      <c r="D48" s="76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13.5">
      <c r="A49" s="72"/>
      <c r="B49" s="72"/>
      <c r="C49" s="76"/>
      <c r="D49" s="76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13.5">
      <c r="A50" s="72"/>
      <c r="B50" s="72"/>
      <c r="C50" s="76"/>
      <c r="D50" s="76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ht="13.5">
      <c r="A51" s="72"/>
      <c r="B51" s="72"/>
      <c r="C51" s="76"/>
      <c r="D51" s="76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ht="13.5">
      <c r="A52" s="72"/>
      <c r="B52" s="72"/>
      <c r="C52" s="76"/>
      <c r="D52" s="76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ht="13.5">
      <c r="A53" s="72"/>
      <c r="B53" s="72"/>
      <c r="C53" s="76"/>
      <c r="D53" s="76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13.5">
      <c r="A54" s="72"/>
      <c r="B54" s="72"/>
      <c r="C54" s="76"/>
      <c r="D54" s="76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13.5">
      <c r="A55" s="72"/>
      <c r="B55" s="72"/>
      <c r="C55" s="76"/>
      <c r="D55" s="76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 ht="13.5">
      <c r="A56" s="72"/>
      <c r="B56" s="72"/>
      <c r="C56" s="76"/>
      <c r="D56" s="76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13.5">
      <c r="A57" s="72"/>
      <c r="B57" s="72"/>
      <c r="C57" s="76"/>
      <c r="D57" s="76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13.5">
      <c r="A58" s="72"/>
      <c r="B58" s="72"/>
      <c r="C58" s="76"/>
      <c r="D58" s="76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1:14" ht="13.5">
      <c r="A59" s="72"/>
      <c r="B59" s="72"/>
      <c r="C59" s="76"/>
      <c r="D59" s="76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3.5">
      <c r="A60" s="72"/>
      <c r="B60" s="72"/>
      <c r="C60" s="76"/>
      <c r="D60" s="76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1:14" ht="13.5">
      <c r="A61" s="72"/>
      <c r="B61" s="72"/>
      <c r="C61" s="76"/>
      <c r="D61" s="76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13.5">
      <c r="A62" s="72"/>
      <c r="B62" s="72"/>
      <c r="C62" s="76"/>
      <c r="D62" s="76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13.5">
      <c r="A63" s="72"/>
      <c r="B63" s="72"/>
      <c r="C63" s="76"/>
      <c r="D63" s="76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3.5">
      <c r="A64" s="72"/>
      <c r="B64" s="72"/>
      <c r="C64" s="76"/>
      <c r="D64" s="76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13.5">
      <c r="A65" s="72"/>
      <c r="B65" s="72"/>
      <c r="C65" s="76"/>
      <c r="D65" s="76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3.5">
      <c r="A66" s="72"/>
      <c r="B66" s="72"/>
      <c r="C66" s="76"/>
      <c r="D66" s="76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4" ht="13.5">
      <c r="A67" s="72"/>
      <c r="B67" s="72"/>
      <c r="C67" s="76"/>
      <c r="D67" s="76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4" ht="13.5">
      <c r="A68" s="72"/>
      <c r="B68" s="72"/>
      <c r="C68" s="76"/>
      <c r="D68" s="76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ht="13.5">
      <c r="A69" s="72"/>
      <c r="B69" s="72"/>
      <c r="C69" s="76"/>
      <c r="D69" s="76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ht="13.5">
      <c r="A70" s="72"/>
      <c r="B70" s="72"/>
      <c r="C70" s="76"/>
      <c r="D70" s="76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13.5">
      <c r="A71" s="72"/>
      <c r="B71" s="72"/>
      <c r="C71" s="76"/>
      <c r="D71" s="76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13.5">
      <c r="A72" s="72"/>
      <c r="B72" s="72"/>
      <c r="C72" s="76"/>
      <c r="D72" s="76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13.5">
      <c r="A73" s="72"/>
      <c r="B73" s="72"/>
      <c r="C73" s="76"/>
      <c r="D73" s="76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13.5">
      <c r="A74" s="72"/>
      <c r="B74" s="72"/>
      <c r="C74" s="76"/>
      <c r="D74" s="76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13.5">
      <c r="A75" s="72"/>
      <c r="B75" s="72"/>
      <c r="C75" s="76"/>
      <c r="D75" s="76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ht="13.5">
      <c r="A76" s="72"/>
      <c r="B76" s="72"/>
      <c r="C76" s="76"/>
      <c r="D76" s="76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4" ht="13.5">
      <c r="A77" s="72"/>
      <c r="B77" s="72"/>
      <c r="C77" s="76"/>
      <c r="D77" s="76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ht="13.5">
      <c r="A78" s="72"/>
      <c r="B78" s="72"/>
      <c r="C78" s="76"/>
      <c r="D78" s="76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ht="13.5">
      <c r="A79" s="72"/>
      <c r="B79" s="72"/>
      <c r="C79" s="76"/>
      <c r="D79" s="76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ht="13.5">
      <c r="A80" s="72"/>
      <c r="B80" s="72"/>
      <c r="C80" s="76"/>
      <c r="D80" s="76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13.5">
      <c r="A81" s="72"/>
      <c r="B81" s="72"/>
      <c r="C81" s="76"/>
      <c r="D81" s="76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13.5">
      <c r="A82" s="72"/>
      <c r="B82" s="72"/>
      <c r="C82" s="76"/>
      <c r="D82" s="76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ht="13.5">
      <c r="A83" s="72"/>
      <c r="B83" s="72"/>
      <c r="C83" s="76"/>
      <c r="D83" s="76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13.5">
      <c r="A84" s="72"/>
      <c r="B84" s="72"/>
      <c r="C84" s="76"/>
      <c r="D84" s="76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13.5">
      <c r="A85" s="72"/>
      <c r="B85" s="72"/>
      <c r="C85" s="76"/>
      <c r="D85" s="76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1:14" ht="13.5">
      <c r="A86" s="72"/>
      <c r="B86" s="72"/>
      <c r="C86" s="76"/>
      <c r="D86" s="76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1:14" ht="13.5">
      <c r="A87" s="72"/>
      <c r="B87" s="72"/>
      <c r="C87" s="76"/>
      <c r="D87" s="76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ht="13.5">
      <c r="A88" s="72"/>
      <c r="B88" s="72"/>
      <c r="C88" s="76"/>
      <c r="D88" s="76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13.5">
      <c r="A89" s="72"/>
      <c r="B89" s="72"/>
      <c r="C89" s="76"/>
      <c r="D89" s="76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ht="13.5">
      <c r="A90" s="72"/>
      <c r="B90" s="72"/>
      <c r="C90" s="76"/>
      <c r="D90" s="76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4" ht="13.5">
      <c r="A91" s="72"/>
      <c r="B91" s="72"/>
      <c r="C91" s="76"/>
      <c r="D91" s="76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ht="13.5">
      <c r="A92" s="72"/>
      <c r="B92" s="72"/>
      <c r="C92" s="76"/>
      <c r="D92" s="76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4" ht="13.5">
      <c r="A93" s="72"/>
      <c r="B93" s="72"/>
      <c r="C93" s="76"/>
      <c r="D93" s="76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4" ht="13.5">
      <c r="A94" s="72"/>
      <c r="B94" s="72"/>
      <c r="C94" s="76"/>
      <c r="D94" s="76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13.5">
      <c r="A95" s="72"/>
      <c r="B95" s="72"/>
      <c r="C95" s="76"/>
      <c r="D95" s="76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4" ht="13.5">
      <c r="A96" s="72"/>
      <c r="B96" s="72"/>
      <c r="C96" s="76"/>
      <c r="D96" s="76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13.5">
      <c r="A97" s="72"/>
      <c r="B97" s="72"/>
      <c r="C97" s="76"/>
      <c r="D97" s="76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4" ht="13.5">
      <c r="A98" s="72"/>
      <c r="B98" s="72"/>
      <c r="C98" s="76"/>
      <c r="D98" s="76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1:14" ht="13.5">
      <c r="A99" s="72"/>
      <c r="B99" s="72"/>
      <c r="C99" s="76"/>
      <c r="D99" s="76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ht="13.5">
      <c r="A100" s="72"/>
      <c r="B100" s="72"/>
      <c r="C100" s="76"/>
      <c r="D100" s="76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1:14" ht="13.5">
      <c r="A101" s="72"/>
      <c r="B101" s="72"/>
      <c r="C101" s="76"/>
      <c r="D101" s="76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4" ht="13.5">
      <c r="A102" s="72"/>
      <c r="B102" s="72"/>
      <c r="C102" s="76"/>
      <c r="D102" s="76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4" ht="13.5">
      <c r="A103" s="72"/>
      <c r="B103" s="72"/>
      <c r="C103" s="76"/>
      <c r="D103" s="76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4" ht="13.5">
      <c r="A104" s="72"/>
      <c r="B104" s="72"/>
      <c r="C104" s="76"/>
      <c r="D104" s="76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13.5">
      <c r="A105" s="72"/>
      <c r="B105" s="72"/>
      <c r="C105" s="76"/>
      <c r="D105" s="76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4" ht="13.5">
      <c r="A106" s="72"/>
      <c r="B106" s="72"/>
      <c r="C106" s="76"/>
      <c r="D106" s="76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4" ht="13.5">
      <c r="A107" s="72"/>
      <c r="B107" s="72"/>
      <c r="C107" s="76"/>
      <c r="D107" s="76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ht="13.5">
      <c r="A108" s="72"/>
      <c r="B108" s="72"/>
      <c r="C108" s="76"/>
      <c r="D108" s="76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4" ht="13.5">
      <c r="A109" s="72"/>
      <c r="B109" s="72"/>
      <c r="C109" s="76"/>
      <c r="D109" s="76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4" ht="13.5">
      <c r="A110" s="72"/>
      <c r="B110" s="72"/>
      <c r="C110" s="76"/>
      <c r="D110" s="76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4" ht="13.5">
      <c r="A111" s="72"/>
      <c r="B111" s="72"/>
      <c r="C111" s="76"/>
      <c r="D111" s="76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4" ht="13.5">
      <c r="A112" s="72"/>
      <c r="B112" s="72"/>
      <c r="C112" s="76"/>
      <c r="D112" s="76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1:14" ht="13.5">
      <c r="A113" s="72"/>
      <c r="B113" s="72"/>
      <c r="C113" s="76"/>
      <c r="D113" s="76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1:14" ht="13.5">
      <c r="A114" s="72"/>
      <c r="B114" s="72"/>
      <c r="C114" s="76"/>
      <c r="D114" s="76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13.5">
      <c r="A115" s="72"/>
      <c r="B115" s="72"/>
      <c r="C115" s="76"/>
      <c r="D115" s="76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1:14" ht="13.5">
      <c r="A116" s="72"/>
      <c r="B116" s="72"/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1:14" ht="13.5">
      <c r="A117" s="72"/>
      <c r="B117" s="72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4" ht="13.5">
      <c r="A118" s="72"/>
      <c r="B118" s="72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1:14" ht="13.5">
      <c r="A119" s="72"/>
      <c r="B119" s="72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14" ht="13.5">
      <c r="A120" s="72"/>
      <c r="B120" s="72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4" ht="13.5">
      <c r="A121" s="72"/>
      <c r="B121" s="72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4" ht="13.5">
      <c r="A122" s="72"/>
      <c r="B122" s="72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4" ht="13.5">
      <c r="A123" s="72"/>
      <c r="B123" s="72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4" ht="13.5">
      <c r="A124" s="72"/>
      <c r="B124" s="72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13.5">
      <c r="A125" s="72"/>
      <c r="B125" s="72"/>
      <c r="C125" s="76"/>
      <c r="D125" s="76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1:14" ht="13.5">
      <c r="A126" s="72"/>
      <c r="B126" s="72"/>
      <c r="C126" s="76"/>
      <c r="D126" s="76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14" ht="13.5">
      <c r="A127" s="72"/>
      <c r="B127" s="72"/>
      <c r="C127" s="76"/>
      <c r="D127" s="76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4" ht="13.5">
      <c r="A128" s="72"/>
      <c r="B128" s="72"/>
      <c r="C128" s="76"/>
      <c r="D128" s="76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1:14" ht="13.5">
      <c r="A129" s="72"/>
      <c r="B129" s="72"/>
      <c r="C129" s="76"/>
      <c r="D129" s="76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1:14" ht="13.5">
      <c r="A130" s="72"/>
      <c r="B130" s="72"/>
      <c r="C130" s="76"/>
      <c r="D130" s="76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1:14" ht="13.5">
      <c r="A131" s="72"/>
      <c r="B131" s="72"/>
      <c r="C131" s="76"/>
      <c r="D131" s="76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1:14" ht="13.5">
      <c r="A132" s="72"/>
      <c r="B132" s="72"/>
      <c r="C132" s="76"/>
      <c r="D132" s="76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1:14" ht="13.5">
      <c r="A133" s="72"/>
      <c r="B133" s="72"/>
      <c r="C133" s="76"/>
      <c r="D133" s="76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1:14" ht="13.5">
      <c r="A134" s="72"/>
      <c r="B134" s="72"/>
      <c r="C134" s="76"/>
      <c r="D134" s="76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1:14" ht="13.5">
      <c r="A135" s="72"/>
      <c r="B135" s="72"/>
      <c r="C135" s="76"/>
      <c r="D135" s="76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1:14" ht="13.5">
      <c r="A136" s="72"/>
      <c r="B136" s="72"/>
      <c r="C136" s="76"/>
      <c r="D136" s="76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1:14" ht="13.5">
      <c r="A137" s="72"/>
      <c r="B137" s="72"/>
      <c r="C137" s="76"/>
      <c r="D137" s="76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ht="13.5">
      <c r="A138" s="72"/>
      <c r="B138" s="72"/>
      <c r="C138" s="76"/>
      <c r="D138" s="76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1:14" ht="13.5">
      <c r="A139" s="72"/>
      <c r="B139" s="72"/>
      <c r="C139" s="76"/>
      <c r="D139" s="76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1:14" ht="13.5">
      <c r="A140" s="72"/>
      <c r="B140" s="72"/>
      <c r="C140" s="76"/>
      <c r="D140" s="76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1:14" ht="13.5">
      <c r="A141" s="72"/>
      <c r="B141" s="72"/>
      <c r="C141" s="76"/>
      <c r="D141" s="76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1:14" ht="13.5">
      <c r="A142" s="72"/>
      <c r="B142" s="72"/>
      <c r="C142" s="76"/>
      <c r="D142" s="76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1:14" ht="13.5">
      <c r="A143" s="72"/>
      <c r="B143" s="72"/>
      <c r="C143" s="76"/>
      <c r="D143" s="76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1:14" ht="13.5">
      <c r="A144" s="72"/>
      <c r="B144" s="72"/>
      <c r="C144" s="76"/>
      <c r="D144" s="76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1:14" ht="13.5">
      <c r="A145" s="72"/>
      <c r="B145" s="72"/>
      <c r="C145" s="76"/>
      <c r="D145" s="76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1:14" ht="13.5">
      <c r="A146" s="72"/>
      <c r="B146" s="72"/>
      <c r="C146" s="76"/>
      <c r="D146" s="76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1:14" ht="13.5">
      <c r="A147" s="72"/>
      <c r="B147" s="72"/>
      <c r="C147" s="76"/>
      <c r="D147" s="76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1:14" ht="13.5">
      <c r="A148" s="72"/>
      <c r="B148" s="72"/>
      <c r="C148" s="76"/>
      <c r="D148" s="76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1:14" ht="13.5">
      <c r="A149" s="72"/>
      <c r="B149" s="72"/>
      <c r="C149" s="76"/>
      <c r="D149" s="76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1:14" ht="13.5">
      <c r="A150" s="72"/>
      <c r="B150" s="72"/>
      <c r="C150" s="76"/>
      <c r="D150" s="76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1:14" ht="13.5">
      <c r="A151" s="72"/>
      <c r="B151" s="72"/>
      <c r="C151" s="76"/>
      <c r="D151" s="76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1:14" ht="13.5">
      <c r="A152" s="72"/>
      <c r="B152" s="72"/>
      <c r="C152" s="76"/>
      <c r="D152" s="76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1:14" ht="13.5">
      <c r="A153" s="72"/>
      <c r="B153" s="72"/>
      <c r="C153" s="76"/>
      <c r="D153" s="76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1:14" ht="13.5">
      <c r="A154" s="72"/>
      <c r="B154" s="72"/>
      <c r="C154" s="76"/>
      <c r="D154" s="76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1:14" ht="13.5">
      <c r="A155" s="72"/>
      <c r="B155" s="72"/>
      <c r="C155" s="76"/>
      <c r="D155" s="76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1:14" ht="13.5">
      <c r="A156" s="72"/>
      <c r="B156" s="72"/>
      <c r="C156" s="76"/>
      <c r="D156" s="76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1:14" ht="13.5">
      <c r="A157" s="72"/>
      <c r="B157" s="72"/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1:14" ht="13.5">
      <c r="A158" s="72"/>
      <c r="B158" s="72"/>
      <c r="C158" s="76"/>
      <c r="D158" s="76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1:14" ht="13.5">
      <c r="A159" s="72"/>
      <c r="B159" s="72"/>
      <c r="C159" s="76"/>
      <c r="D159" s="76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1:14" ht="13.5">
      <c r="A160" s="72"/>
      <c r="B160" s="72"/>
      <c r="C160" s="76"/>
      <c r="D160" s="76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ht="13.5">
      <c r="A161" s="72"/>
      <c r="B161" s="72"/>
      <c r="C161" s="76"/>
      <c r="D161" s="76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1:14" ht="13.5">
      <c r="A162" s="72"/>
      <c r="B162" s="72"/>
      <c r="C162" s="76"/>
      <c r="D162" s="76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koji</cp:lastModifiedBy>
  <dcterms:modified xsi:type="dcterms:W3CDTF">2014-09-19T21:38:53Z</dcterms:modified>
  <cp:category/>
  <cp:version/>
  <cp:contentType/>
  <cp:contentStatus/>
</cp:coreProperties>
</file>