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32" activeTab="0"/>
  </bookViews>
  <sheets>
    <sheet name="Main" sheetId="1" r:id="rId1"/>
    <sheet name="calc." sheetId="2" r:id="rId2"/>
    <sheet name="Sheet 3" sheetId="3" r:id="rId3"/>
    <sheet name="formulas" sheetId="4" r:id="rId4"/>
  </sheets>
  <definedNames>
    <definedName name="Cap">'Main'!$H$4</definedName>
    <definedName name="CCC">'calc.'!$B$4</definedName>
    <definedName name="Ccd">'Main'!$D$11</definedName>
    <definedName name="Cd">'Main'!$H$11</definedName>
    <definedName name="Cld">'Main'!$D$10</definedName>
    <definedName name="F0C">'Main'!$D$7</definedName>
    <definedName name="Lf">'Main'!$H$8</definedName>
    <definedName name="Llc">'calc.'!$B$2</definedName>
    <definedName name="Llm">'calc.'!$B$3</definedName>
    <definedName name="Lm">'Main'!$H$3</definedName>
    <definedName name="Lx">'Main'!$H$10</definedName>
    <definedName name="Lx0">'Main'!$D$12</definedName>
    <definedName name="Lxxx">'calc.'!$D$2</definedName>
    <definedName name="Mcd">'Main'!$D$5</definedName>
    <definedName name="Mld">'Main'!$D$4</definedName>
    <definedName name="n">'Main'!$D$13</definedName>
    <definedName name="Q">'Main'!$H$9</definedName>
    <definedName name="Reg">'Main'!$H$7</definedName>
    <definedName name="RLp">'Main'!$D$8</definedName>
    <definedName name="RR2R">'calc.'!$B$5</definedName>
    <definedName name="RRL">'Main'!$H$6</definedName>
    <definedName name="RRR" localSheetId="0">'Main'!$H$5</definedName>
    <definedName name="RRR">'calc.'!$B$5</definedName>
    <definedName name="SWRmin">'Main'!$L$20</definedName>
    <definedName name="η">'Main'!$H$12</definedName>
  </definedNames>
  <calcPr fullCalcOnLoad="1"/>
</workbook>
</file>

<file path=xl/sharedStrings.xml><?xml version="1.0" encoding="utf-8"?>
<sst xmlns="http://schemas.openxmlformats.org/spreadsheetml/2006/main" count="100" uniqueCount="88">
  <si>
    <t>Impedance &amp; SWR Calculator for Small Loop Antenna with Coupling Loop   --- JG1PLD</t>
  </si>
  <si>
    <t>Input parameters</t>
  </si>
  <si>
    <t>Calculated Results</t>
  </si>
  <si>
    <t>&lt;Main Loop&gt;</t>
  </si>
  <si>
    <t>Main Loop Inductance</t>
  </si>
  <si>
    <t>Lm</t>
  </si>
  <si>
    <t xml:space="preserve"> µH</t>
  </si>
  <si>
    <t>Loop Diameter</t>
  </si>
  <si>
    <t>Mld</t>
  </si>
  <si>
    <t>cm</t>
  </si>
  <si>
    <t>Tuning Capacitor</t>
  </si>
  <si>
    <t>Cap</t>
  </si>
  <si>
    <t>pF</t>
  </si>
  <si>
    <t>Conductor Diameter</t>
  </si>
  <si>
    <t>Mcd</t>
  </si>
  <si>
    <t>Radiation Resistance (RR)</t>
  </si>
  <si>
    <t>RRR</t>
  </si>
  <si>
    <t xml:space="preserve"> Ω</t>
  </si>
  <si>
    <t>Loss Registance (RL)</t>
  </si>
  <si>
    <t>RRL</t>
  </si>
  <si>
    <t>Resonat Frequency</t>
  </si>
  <si>
    <t>F0C</t>
  </si>
  <si>
    <t>MHz</t>
  </si>
  <si>
    <t>Total Registance(RR+RL)</t>
  </si>
  <si>
    <t>Reg</t>
  </si>
  <si>
    <t>Additional Loss</t>
  </si>
  <si>
    <t>RLp</t>
  </si>
  <si>
    <r>
      <t xml:space="preserve"> </t>
    </r>
    <r>
      <rPr>
        <b/>
        <sz val="10"/>
        <rFont val="ＭＳ Ｐ明朝"/>
        <family val="1"/>
      </rPr>
      <t>Ω</t>
    </r>
  </si>
  <si>
    <t>Coupling Loop Inductance</t>
  </si>
  <si>
    <t>Lf</t>
  </si>
  <si>
    <t>&lt;Coupling Loop&gt;</t>
  </si>
  <si>
    <t>Quality Factor</t>
  </si>
  <si>
    <t>Q</t>
  </si>
  <si>
    <t xml:space="preserve"> Fig. 1  SLA with a coupling loop</t>
  </si>
  <si>
    <t>Cld</t>
  </si>
  <si>
    <t>Mutual inductance</t>
  </si>
  <si>
    <t>Lx</t>
  </si>
  <si>
    <t>Ccd</t>
  </si>
  <si>
    <t>Distributed Capacitance</t>
  </si>
  <si>
    <t>Cd</t>
  </si>
  <si>
    <t xml:space="preserve"> pF</t>
  </si>
  <si>
    <t>Lx at Center position</t>
  </si>
  <si>
    <t>Lx0</t>
  </si>
  <si>
    <t>Efficiency</t>
  </si>
  <si>
    <t>η</t>
  </si>
  <si>
    <t xml:space="preserve"> %</t>
  </si>
  <si>
    <t>Lx = n*Lx0</t>
  </si>
  <si>
    <t>n</t>
  </si>
  <si>
    <t>Bandwidth</t>
  </si>
  <si>
    <t>kHz</t>
  </si>
  <si>
    <t xml:space="preserve"> Fig.2  The LCR circuit to be solved</t>
  </si>
  <si>
    <t>SWRmin</t>
  </si>
  <si>
    <t>Parameters</t>
  </si>
  <si>
    <t>Llc</t>
  </si>
  <si>
    <t>Lxxx</t>
  </si>
  <si>
    <t>Llm</t>
  </si>
  <si>
    <t>CCC</t>
  </si>
  <si>
    <t>RR2R</t>
  </si>
  <si>
    <t>Freq.(MHz)</t>
  </si>
  <si>
    <t>ω</t>
  </si>
  <si>
    <t>1-ω^2L2C</t>
  </si>
  <si>
    <t>Re(Z)</t>
  </si>
  <si>
    <t>Im(Z)</t>
  </si>
  <si>
    <t>Z</t>
  </si>
  <si>
    <t>Abs(Z)</t>
  </si>
  <si>
    <t>complex-50</t>
  </si>
  <si>
    <t>complex+50</t>
  </si>
  <si>
    <t>lo(50)</t>
  </si>
  <si>
    <t>Abs(lo)</t>
  </si>
  <si>
    <t>VSWR</t>
  </si>
  <si>
    <t>minSWR</t>
  </si>
  <si>
    <t>Main Loop propoties</t>
  </si>
  <si>
    <t>Radiation Resistance</t>
  </si>
  <si>
    <t>Loss Resistance</t>
  </si>
  <si>
    <t>Inductance</t>
  </si>
  <si>
    <t>Input impedance equations</t>
  </si>
  <si>
    <t>w</t>
  </si>
  <si>
    <r>
      <t xml:space="preserve"> angular frequency (=2</t>
    </r>
    <r>
      <rPr>
        <i/>
        <sz val="11"/>
        <rFont val="Symbol"/>
        <family val="1"/>
      </rPr>
      <t>p</t>
    </r>
    <r>
      <rPr>
        <i/>
        <sz val="11"/>
        <rFont val="Century"/>
        <family val="1"/>
      </rPr>
      <t>f)</t>
    </r>
  </si>
  <si>
    <r>
      <t>L</t>
    </r>
    <r>
      <rPr>
        <i/>
        <vertAlign val="subscript"/>
        <sz val="11"/>
        <rFont val="Century"/>
        <family val="1"/>
      </rPr>
      <t>1</t>
    </r>
  </si>
  <si>
    <t xml:space="preserve"> inductance of Feed Loop</t>
  </si>
  <si>
    <r>
      <t>L</t>
    </r>
    <r>
      <rPr>
        <i/>
        <vertAlign val="subscript"/>
        <sz val="11"/>
        <rFont val="Century"/>
        <family val="1"/>
      </rPr>
      <t>2</t>
    </r>
  </si>
  <si>
    <t xml:space="preserve"> inductance of Main Loop</t>
  </si>
  <si>
    <r>
      <t>L</t>
    </r>
    <r>
      <rPr>
        <i/>
        <vertAlign val="subscript"/>
        <sz val="11"/>
        <rFont val="Century"/>
        <family val="1"/>
      </rPr>
      <t>X</t>
    </r>
  </si>
  <si>
    <r>
      <t xml:space="preserve"> mutual inductance between L</t>
    </r>
    <r>
      <rPr>
        <i/>
        <vertAlign val="subscript"/>
        <sz val="11"/>
        <rFont val="Century"/>
        <family val="1"/>
      </rPr>
      <t>1</t>
    </r>
    <r>
      <rPr>
        <i/>
        <sz val="11"/>
        <rFont val="Century"/>
        <family val="1"/>
      </rPr>
      <t xml:space="preserve"> and L</t>
    </r>
    <r>
      <rPr>
        <i/>
        <vertAlign val="subscript"/>
        <sz val="11"/>
        <rFont val="Century"/>
        <family val="1"/>
      </rPr>
      <t>2</t>
    </r>
  </si>
  <si>
    <t>C</t>
  </si>
  <si>
    <t xml:space="preserve"> tuning capacitance</t>
  </si>
  <si>
    <t>R</t>
  </si>
  <si>
    <r>
      <t xml:space="preserve"> total registance of Main Loop ;  R=2*(R</t>
    </r>
    <r>
      <rPr>
        <i/>
        <vertAlign val="subscript"/>
        <sz val="11"/>
        <rFont val="Century"/>
        <family val="1"/>
      </rPr>
      <t>rad</t>
    </r>
    <r>
      <rPr>
        <i/>
        <sz val="11"/>
        <rFont val="Century"/>
        <family val="1"/>
      </rPr>
      <t>+R</t>
    </r>
    <r>
      <rPr>
        <i/>
        <vertAlign val="subscript"/>
        <sz val="11"/>
        <rFont val="Century"/>
        <family val="1"/>
      </rPr>
      <t>loss</t>
    </r>
    <r>
      <rPr>
        <i/>
        <sz val="11"/>
        <rFont val="Century"/>
        <family val="1"/>
      </rPr>
      <t>)  for the loaded impedance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</si>
</sst>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#,##0.0_ "/>
    <numFmt numFmtId="179" formatCode="#,##0.000_ "/>
    <numFmt numFmtId="180" formatCode="0.00_ "/>
    <numFmt numFmtId="181" formatCode="#,##0_ "/>
    <numFmt numFmtId="182" formatCode="0_ "/>
    <numFmt numFmtId="183" formatCode="0.0_);[Red]\(0.0\)"/>
    <numFmt numFmtId="184" formatCode="0.000_);[Red]\(0.000\)"/>
  </numFmts>
  <fonts count="28">
    <font>
      <sz val="11"/>
      <name val="ＭＳ Ｐゴシック"/>
      <family val="0"/>
    </font>
    <font>
      <sz val="10"/>
      <name val="Arial"/>
      <family val="2"/>
    </font>
    <font>
      <b/>
      <i/>
      <sz val="16"/>
      <color indexed="8"/>
      <name val="Century"/>
      <family val="1"/>
    </font>
    <font>
      <b/>
      <sz val="11"/>
      <color indexed="9"/>
      <name val="Century"/>
      <family val="1"/>
    </font>
    <font>
      <b/>
      <sz val="10"/>
      <color indexed="9"/>
      <name val="Century"/>
      <family val="1"/>
    </font>
    <font>
      <sz val="10"/>
      <name val="ＭＳ Ｐゴシック"/>
      <family val="3"/>
    </font>
    <font>
      <b/>
      <sz val="10"/>
      <color indexed="12"/>
      <name val="Century"/>
      <family val="1"/>
    </font>
    <font>
      <b/>
      <sz val="10"/>
      <name val="ＭＳ Ｐゴシック"/>
      <family val="3"/>
    </font>
    <font>
      <b/>
      <sz val="10"/>
      <name val="Century"/>
      <family val="1"/>
    </font>
    <font>
      <b/>
      <sz val="10"/>
      <color indexed="10"/>
      <name val="Century"/>
      <family val="1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name val="ＭＳ Ｐ明朝"/>
      <family val="1"/>
    </font>
    <font>
      <b/>
      <sz val="10"/>
      <color indexed="12"/>
      <name val="ＭＳ Ｐゴシック"/>
      <family val="3"/>
    </font>
    <font>
      <sz val="10"/>
      <color indexed="12"/>
      <name val="Century"/>
      <family val="1"/>
    </font>
    <font>
      <b/>
      <sz val="10"/>
      <color indexed="17"/>
      <name val="Century"/>
      <family val="1"/>
    </font>
    <font>
      <b/>
      <sz val="9"/>
      <color indexed="8"/>
      <name val="ＭＳ Ｐゴシック"/>
      <family val="3"/>
    </font>
    <font>
      <b/>
      <sz val="9"/>
      <color indexed="8"/>
      <name val="Century"/>
      <family val="1"/>
    </font>
    <font>
      <b/>
      <sz val="8.75"/>
      <color indexed="8"/>
      <name val="Century"/>
      <family val="1"/>
    </font>
    <font>
      <b/>
      <sz val="9.75"/>
      <color indexed="8"/>
      <name val="Century"/>
      <family val="1"/>
    </font>
    <font>
      <sz val="11"/>
      <name val="Century"/>
      <family val="1"/>
    </font>
    <font>
      <sz val="11"/>
      <color indexed="12"/>
      <name val="Century"/>
      <family val="1"/>
    </font>
    <font>
      <b/>
      <sz val="11"/>
      <color indexed="12"/>
      <name val="Century"/>
      <family val="1"/>
    </font>
    <font>
      <b/>
      <sz val="11"/>
      <name val="Century"/>
      <family val="1"/>
    </font>
    <font>
      <i/>
      <sz val="11"/>
      <name val="Symbol"/>
      <family val="1"/>
    </font>
    <font>
      <i/>
      <sz val="11"/>
      <name val="Century"/>
      <family val="1"/>
    </font>
    <font>
      <i/>
      <vertAlign val="subscript"/>
      <sz val="11"/>
      <name val="Century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5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49" fontId="8" fillId="2" borderId="5" xfId="0" applyNumberFormat="1" applyFont="1" applyFill="1" applyBorder="1" applyAlignment="1">
      <alignment horizontal="center"/>
    </xf>
    <xf numFmtId="176" fontId="9" fillId="2" borderId="5" xfId="0" applyNumberFormat="1" applyFont="1" applyFill="1" applyBorder="1" applyAlignment="1" applyProtection="1">
      <alignment/>
      <protection/>
    </xf>
    <xf numFmtId="0" fontId="8" fillId="2" borderId="6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8" fillId="2" borderId="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7" fontId="8" fillId="3" borderId="8" xfId="0" applyNumberFormat="1" applyFont="1" applyFill="1" applyBorder="1" applyAlignment="1" applyProtection="1">
      <alignment/>
      <protection locked="0"/>
    </xf>
    <xf numFmtId="0" fontId="8" fillId="2" borderId="9" xfId="0" applyFont="1" applyFill="1" applyBorder="1" applyAlignment="1">
      <alignment/>
    </xf>
    <xf numFmtId="49" fontId="8" fillId="2" borderId="10" xfId="0" applyNumberFormat="1" applyFont="1" applyFill="1" applyBorder="1" applyAlignment="1">
      <alignment horizontal="center"/>
    </xf>
    <xf numFmtId="178" fontId="9" fillId="2" borderId="10" xfId="0" applyNumberFormat="1" applyFont="1" applyFill="1" applyBorder="1" applyAlignment="1" applyProtection="1">
      <alignment/>
      <protection/>
    </xf>
    <xf numFmtId="0" fontId="8" fillId="2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0" fontId="8" fillId="2" borderId="12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176" fontId="9" fillId="2" borderId="10" xfId="0" applyNumberFormat="1" applyFont="1" applyFill="1" applyBorder="1" applyAlignment="1" applyProtection="1">
      <alignment/>
      <protection/>
    </xf>
    <xf numFmtId="0" fontId="7" fillId="2" borderId="11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179" fontId="8" fillId="3" borderId="13" xfId="0" applyNumberFormat="1" applyFont="1" applyFill="1" applyBorder="1" applyAlignment="1" applyProtection="1">
      <alignment/>
      <protection locked="0"/>
    </xf>
    <xf numFmtId="180" fontId="1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176" fontId="8" fillId="3" borderId="8" xfId="0" applyNumberFormat="1" applyFont="1" applyFill="1" applyBorder="1" applyAlignment="1" applyProtection="1">
      <alignment/>
      <protection locked="0"/>
    </xf>
    <xf numFmtId="0" fontId="7" fillId="2" borderId="9" xfId="0" applyFont="1" applyFill="1" applyBorder="1" applyAlignment="1">
      <alignment/>
    </xf>
    <xf numFmtId="0" fontId="11" fillId="2" borderId="0" xfId="0" applyFont="1" applyFill="1" applyAlignment="1">
      <alignment/>
    </xf>
    <xf numFmtId="181" fontId="10" fillId="0" borderId="0" xfId="0" applyNumberFormat="1" applyFont="1" applyFill="1" applyBorder="1" applyAlignment="1" applyProtection="1">
      <alignment/>
      <protection/>
    </xf>
    <xf numFmtId="0" fontId="6" fillId="2" borderId="7" xfId="0" applyFont="1" applyFill="1" applyBorder="1" applyAlignment="1">
      <alignment/>
    </xf>
    <xf numFmtId="182" fontId="7" fillId="2" borderId="0" xfId="0" applyNumberFormat="1" applyFont="1" applyFill="1" applyBorder="1" applyAlignment="1" applyProtection="1">
      <alignment/>
      <protection locked="0"/>
    </xf>
    <xf numFmtId="181" fontId="9" fillId="2" borderId="10" xfId="0" applyNumberFormat="1" applyFont="1" applyFill="1" applyBorder="1" applyAlignment="1" applyProtection="1">
      <alignment/>
      <protection/>
    </xf>
    <xf numFmtId="0" fontId="1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0" fontId="8" fillId="3" borderId="8" xfId="0" applyNumberFormat="1" applyFont="1" applyFill="1" applyBorder="1" applyAlignment="1" applyProtection="1">
      <alignment/>
      <protection locked="0"/>
    </xf>
    <xf numFmtId="49" fontId="8" fillId="2" borderId="0" xfId="0" applyNumberFormat="1" applyFont="1" applyFill="1" applyBorder="1" applyAlignment="1">
      <alignment horizontal="center"/>
    </xf>
    <xf numFmtId="177" fontId="9" fillId="2" borderId="0" xfId="0" applyNumberFormat="1" applyFont="1" applyFill="1" applyBorder="1" applyAlignment="1" applyProtection="1">
      <alignment/>
      <protection/>
    </xf>
    <xf numFmtId="0" fontId="8" fillId="2" borderId="9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5" fillId="2" borderId="7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15" fillId="2" borderId="9" xfId="0" applyFont="1" applyFill="1" applyBorder="1" applyAlignment="1" applyProtection="1">
      <alignment/>
      <protection/>
    </xf>
    <xf numFmtId="177" fontId="9" fillId="2" borderId="10" xfId="0" applyNumberFormat="1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183" fontId="8" fillId="3" borderId="16" xfId="0" applyNumberFormat="1" applyFont="1" applyFill="1" applyBorder="1" applyAlignment="1" applyProtection="1">
      <alignment/>
      <protection locked="0"/>
    </xf>
    <xf numFmtId="0" fontId="7" fillId="2" borderId="17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177" fontId="9" fillId="2" borderId="15" xfId="0" applyNumberFormat="1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80" fontId="9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11" fontId="20" fillId="0" borderId="0" xfId="0" applyNumberFormat="1" applyFont="1" applyAlignment="1">
      <alignment/>
    </xf>
    <xf numFmtId="11" fontId="2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4" fontId="7" fillId="0" borderId="0" xfId="0" applyNumberFormat="1" applyFont="1" applyAlignment="1">
      <alignment/>
    </xf>
    <xf numFmtId="183" fontId="9" fillId="0" borderId="0" xfId="0" applyNumberFormat="1" applyFont="1" applyFill="1" applyAlignment="1">
      <alignment/>
    </xf>
    <xf numFmtId="183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7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22" fillId="2" borderId="0" xfId="0" applyNumberFormat="1" applyFont="1" applyFill="1" applyAlignment="1">
      <alignment horizontal="left"/>
    </xf>
    <xf numFmtId="0" fontId="10" fillId="2" borderId="0" xfId="0" applyNumberFormat="1" applyFont="1" applyFill="1" applyAlignment="1">
      <alignment/>
    </xf>
    <xf numFmtId="0" fontId="23" fillId="2" borderId="0" xfId="0" applyNumberFormat="1" applyFont="1" applyFill="1" applyAlignment="1">
      <alignment horizontal="right"/>
    </xf>
    <xf numFmtId="0" fontId="7" fillId="2" borderId="0" xfId="0" applyNumberFormat="1" applyFont="1" applyFill="1" applyAlignment="1" applyProtection="1">
      <alignment horizontal="left"/>
      <protection locked="0"/>
    </xf>
    <xf numFmtId="0" fontId="7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0" fontId="25" fillId="2" borderId="0" xfId="0" applyNumberFormat="1" applyFont="1" applyFill="1" applyAlignment="1">
      <alignment/>
    </xf>
    <xf numFmtId="0" fontId="25" fillId="2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/>
    </xf>
    <xf numFmtId="0" fontId="2" fillId="2" borderId="0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2225"/>
          <c:w val="0.961"/>
          <c:h val="0.8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'calc.'!$H$7</c:f>
              <c:strCache>
                <c:ptCount val="1"/>
                <c:pt idx="0">
                  <c:v>Abs(Z)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'calc.'!$B$8:$B$206</c:f>
              <c:numCache>
                <c:ptCount val="199"/>
                <c:pt idx="0">
                  <c:v>10.066901603805704</c:v>
                </c:pt>
                <c:pt idx="1">
                  <c:v>10.06743795124201</c:v>
                </c:pt>
                <c:pt idx="2">
                  <c:v>10.067974298678315</c:v>
                </c:pt>
                <c:pt idx="3">
                  <c:v>10.068510646114621</c:v>
                </c:pt>
                <c:pt idx="4">
                  <c:v>10.069046993550927</c:v>
                </c:pt>
                <c:pt idx="5">
                  <c:v>10.069583340987233</c:v>
                </c:pt>
                <c:pt idx="6">
                  <c:v>10.070119688423539</c:v>
                </c:pt>
                <c:pt idx="7">
                  <c:v>10.070656035859844</c:v>
                </c:pt>
                <c:pt idx="8">
                  <c:v>10.071192383296152</c:v>
                </c:pt>
                <c:pt idx="9">
                  <c:v>10.071728730732458</c:v>
                </c:pt>
                <c:pt idx="10">
                  <c:v>10.072265078168764</c:v>
                </c:pt>
                <c:pt idx="11">
                  <c:v>10.07280142560507</c:v>
                </c:pt>
                <c:pt idx="12">
                  <c:v>10.073337773041375</c:v>
                </c:pt>
                <c:pt idx="13">
                  <c:v>10.073874120477681</c:v>
                </c:pt>
                <c:pt idx="14">
                  <c:v>10.074410467913987</c:v>
                </c:pt>
                <c:pt idx="15">
                  <c:v>10.074946815350293</c:v>
                </c:pt>
                <c:pt idx="16">
                  <c:v>10.075483162786599</c:v>
                </c:pt>
                <c:pt idx="17">
                  <c:v>10.076019510222906</c:v>
                </c:pt>
                <c:pt idx="18">
                  <c:v>10.076555857659212</c:v>
                </c:pt>
                <c:pt idx="19">
                  <c:v>10.077092205095518</c:v>
                </c:pt>
                <c:pt idx="20">
                  <c:v>10.077628552531824</c:v>
                </c:pt>
                <c:pt idx="21">
                  <c:v>10.07816489996813</c:v>
                </c:pt>
                <c:pt idx="22">
                  <c:v>10.078701247404435</c:v>
                </c:pt>
                <c:pt idx="23">
                  <c:v>10.079237594840741</c:v>
                </c:pt>
                <c:pt idx="24">
                  <c:v>10.079773942277047</c:v>
                </c:pt>
                <c:pt idx="25">
                  <c:v>10.080310289713353</c:v>
                </c:pt>
                <c:pt idx="26">
                  <c:v>10.08084663714966</c:v>
                </c:pt>
                <c:pt idx="27">
                  <c:v>10.081382984585966</c:v>
                </c:pt>
                <c:pt idx="28">
                  <c:v>10.081919332022272</c:v>
                </c:pt>
                <c:pt idx="29">
                  <c:v>10.082455679458578</c:v>
                </c:pt>
                <c:pt idx="30">
                  <c:v>10.082992026894884</c:v>
                </c:pt>
                <c:pt idx="31">
                  <c:v>10.08352837433119</c:v>
                </c:pt>
                <c:pt idx="32">
                  <c:v>10.084064721767495</c:v>
                </c:pt>
                <c:pt idx="33">
                  <c:v>10.084601069203801</c:v>
                </c:pt>
                <c:pt idx="34">
                  <c:v>10.085137416640107</c:v>
                </c:pt>
                <c:pt idx="35">
                  <c:v>10.085673764076414</c:v>
                </c:pt>
                <c:pt idx="36">
                  <c:v>10.08621011151272</c:v>
                </c:pt>
                <c:pt idx="37">
                  <c:v>10.086746458949026</c:v>
                </c:pt>
                <c:pt idx="38">
                  <c:v>10.087282806385332</c:v>
                </c:pt>
                <c:pt idx="39">
                  <c:v>10.087819153821638</c:v>
                </c:pt>
                <c:pt idx="40">
                  <c:v>10.088355501257944</c:v>
                </c:pt>
                <c:pt idx="41">
                  <c:v>10.08889184869425</c:v>
                </c:pt>
                <c:pt idx="42">
                  <c:v>10.089428196130555</c:v>
                </c:pt>
                <c:pt idx="43">
                  <c:v>10.089964543566861</c:v>
                </c:pt>
                <c:pt idx="44">
                  <c:v>10.090500891003169</c:v>
                </c:pt>
                <c:pt idx="45">
                  <c:v>10.091037238439474</c:v>
                </c:pt>
                <c:pt idx="46">
                  <c:v>10.09157358587578</c:v>
                </c:pt>
                <c:pt idx="47">
                  <c:v>10.092109933312086</c:v>
                </c:pt>
                <c:pt idx="48">
                  <c:v>10.092646280748392</c:v>
                </c:pt>
                <c:pt idx="49">
                  <c:v>10.093182628184698</c:v>
                </c:pt>
                <c:pt idx="50">
                  <c:v>10.093718975621004</c:v>
                </c:pt>
                <c:pt idx="51">
                  <c:v>10.09425532305731</c:v>
                </c:pt>
                <c:pt idx="52">
                  <c:v>10.094791670493617</c:v>
                </c:pt>
                <c:pt idx="53">
                  <c:v>10.095328017929923</c:v>
                </c:pt>
                <c:pt idx="54">
                  <c:v>10.095864365366229</c:v>
                </c:pt>
                <c:pt idx="55">
                  <c:v>10.096400712802534</c:v>
                </c:pt>
                <c:pt idx="56">
                  <c:v>10.09693706023884</c:v>
                </c:pt>
                <c:pt idx="57">
                  <c:v>10.097473407675146</c:v>
                </c:pt>
                <c:pt idx="58">
                  <c:v>10.098009755111452</c:v>
                </c:pt>
                <c:pt idx="59">
                  <c:v>10.098546102547758</c:v>
                </c:pt>
                <c:pt idx="60">
                  <c:v>10.099082449984063</c:v>
                </c:pt>
                <c:pt idx="61">
                  <c:v>10.099618797420371</c:v>
                </c:pt>
                <c:pt idx="62">
                  <c:v>10.100155144856677</c:v>
                </c:pt>
                <c:pt idx="63">
                  <c:v>10.100691492292983</c:v>
                </c:pt>
                <c:pt idx="64">
                  <c:v>10.101227839729289</c:v>
                </c:pt>
                <c:pt idx="65">
                  <c:v>10.101764187165594</c:v>
                </c:pt>
                <c:pt idx="66">
                  <c:v>10.1023005346019</c:v>
                </c:pt>
                <c:pt idx="67">
                  <c:v>10.102836882038206</c:v>
                </c:pt>
                <c:pt idx="68">
                  <c:v>10.103373229474512</c:v>
                </c:pt>
                <c:pt idx="69">
                  <c:v>10.103909576910818</c:v>
                </c:pt>
                <c:pt idx="70">
                  <c:v>10.104445924347125</c:v>
                </c:pt>
                <c:pt idx="71">
                  <c:v>10.104982271783431</c:v>
                </c:pt>
                <c:pt idx="72">
                  <c:v>10.105518619219737</c:v>
                </c:pt>
                <c:pt idx="73">
                  <c:v>10.106054966656043</c:v>
                </c:pt>
                <c:pt idx="74">
                  <c:v>10.106591314092348</c:v>
                </c:pt>
                <c:pt idx="75">
                  <c:v>10.107127661528654</c:v>
                </c:pt>
                <c:pt idx="76">
                  <c:v>10.10766400896496</c:v>
                </c:pt>
                <c:pt idx="77">
                  <c:v>10.108200356401266</c:v>
                </c:pt>
                <c:pt idx="78">
                  <c:v>10.108736703837574</c:v>
                </c:pt>
                <c:pt idx="79">
                  <c:v>10.10927305127388</c:v>
                </c:pt>
                <c:pt idx="80">
                  <c:v>10.109809398710185</c:v>
                </c:pt>
                <c:pt idx="81">
                  <c:v>10.110345746146491</c:v>
                </c:pt>
                <c:pt idx="82">
                  <c:v>10.110882093582797</c:v>
                </c:pt>
                <c:pt idx="83">
                  <c:v>10.111418441019103</c:v>
                </c:pt>
                <c:pt idx="84">
                  <c:v>10.111954788455408</c:v>
                </c:pt>
                <c:pt idx="85">
                  <c:v>10.112491135891714</c:v>
                </c:pt>
                <c:pt idx="86">
                  <c:v>10.11302748332802</c:v>
                </c:pt>
                <c:pt idx="87">
                  <c:v>10.113563830764326</c:v>
                </c:pt>
                <c:pt idx="88">
                  <c:v>10.114100178200633</c:v>
                </c:pt>
                <c:pt idx="89">
                  <c:v>10.11463652563694</c:v>
                </c:pt>
                <c:pt idx="90">
                  <c:v>10.115172873073245</c:v>
                </c:pt>
                <c:pt idx="91">
                  <c:v>10.115709220509551</c:v>
                </c:pt>
                <c:pt idx="92">
                  <c:v>10.116245567945857</c:v>
                </c:pt>
                <c:pt idx="93">
                  <c:v>10.116781915382163</c:v>
                </c:pt>
                <c:pt idx="94">
                  <c:v>10.117318262818468</c:v>
                </c:pt>
                <c:pt idx="95">
                  <c:v>10.117854610254774</c:v>
                </c:pt>
                <c:pt idx="96">
                  <c:v>10.118390957691082</c:v>
                </c:pt>
                <c:pt idx="97">
                  <c:v>10.118927305127388</c:v>
                </c:pt>
                <c:pt idx="98">
                  <c:v>10.119463652563693</c:v>
                </c:pt>
                <c:pt idx="99">
                  <c:v>10.12</c:v>
                </c:pt>
                <c:pt idx="100">
                  <c:v>10.120536347436305</c:v>
                </c:pt>
                <c:pt idx="101">
                  <c:v>10.12107269487261</c:v>
                </c:pt>
                <c:pt idx="102">
                  <c:v>10.121609042308917</c:v>
                </c:pt>
                <c:pt idx="103">
                  <c:v>10.122145389745222</c:v>
                </c:pt>
                <c:pt idx="104">
                  <c:v>10.122681737181528</c:v>
                </c:pt>
                <c:pt idx="105">
                  <c:v>10.123218084617836</c:v>
                </c:pt>
                <c:pt idx="106">
                  <c:v>10.123754432054142</c:v>
                </c:pt>
                <c:pt idx="107">
                  <c:v>10.124290779490448</c:v>
                </c:pt>
                <c:pt idx="108">
                  <c:v>10.124827126926753</c:v>
                </c:pt>
                <c:pt idx="109">
                  <c:v>10.12536347436306</c:v>
                </c:pt>
                <c:pt idx="110">
                  <c:v>10.125899821799365</c:v>
                </c:pt>
                <c:pt idx="111">
                  <c:v>10.12643616923567</c:v>
                </c:pt>
                <c:pt idx="112">
                  <c:v>10.126972516671977</c:v>
                </c:pt>
                <c:pt idx="113">
                  <c:v>10.127508864108282</c:v>
                </c:pt>
                <c:pt idx="114">
                  <c:v>10.12804521154459</c:v>
                </c:pt>
                <c:pt idx="115">
                  <c:v>10.128581558980896</c:v>
                </c:pt>
                <c:pt idx="116">
                  <c:v>10.129117906417202</c:v>
                </c:pt>
                <c:pt idx="117">
                  <c:v>10.129654253853507</c:v>
                </c:pt>
                <c:pt idx="118">
                  <c:v>10.130190601289813</c:v>
                </c:pt>
                <c:pt idx="119">
                  <c:v>10.13072694872612</c:v>
                </c:pt>
                <c:pt idx="120">
                  <c:v>10.131263296162425</c:v>
                </c:pt>
                <c:pt idx="121">
                  <c:v>10.13179964359873</c:v>
                </c:pt>
                <c:pt idx="122">
                  <c:v>10.132335991035038</c:v>
                </c:pt>
                <c:pt idx="123">
                  <c:v>10.132872338471344</c:v>
                </c:pt>
                <c:pt idx="124">
                  <c:v>10.13340868590765</c:v>
                </c:pt>
                <c:pt idx="125">
                  <c:v>10.133945033343956</c:v>
                </c:pt>
                <c:pt idx="126">
                  <c:v>10.134481380780262</c:v>
                </c:pt>
                <c:pt idx="127">
                  <c:v>10.135017728216567</c:v>
                </c:pt>
                <c:pt idx="128">
                  <c:v>10.135554075652873</c:v>
                </c:pt>
                <c:pt idx="129">
                  <c:v>10.136090423089179</c:v>
                </c:pt>
                <c:pt idx="130">
                  <c:v>10.136626770525485</c:v>
                </c:pt>
                <c:pt idx="131">
                  <c:v>10.137163117961792</c:v>
                </c:pt>
                <c:pt idx="132">
                  <c:v>10.137699465398098</c:v>
                </c:pt>
                <c:pt idx="133">
                  <c:v>10.138235812834404</c:v>
                </c:pt>
                <c:pt idx="134">
                  <c:v>10.13877216027071</c:v>
                </c:pt>
                <c:pt idx="135">
                  <c:v>10.139308507707016</c:v>
                </c:pt>
                <c:pt idx="136">
                  <c:v>10.139844855143322</c:v>
                </c:pt>
                <c:pt idx="137">
                  <c:v>10.140381202579627</c:v>
                </c:pt>
                <c:pt idx="138">
                  <c:v>10.140917550015933</c:v>
                </c:pt>
                <c:pt idx="139">
                  <c:v>10.141453897452239</c:v>
                </c:pt>
                <c:pt idx="140">
                  <c:v>10.141990244888547</c:v>
                </c:pt>
                <c:pt idx="141">
                  <c:v>10.142526592324852</c:v>
                </c:pt>
                <c:pt idx="142">
                  <c:v>10.143062939761158</c:v>
                </c:pt>
                <c:pt idx="143">
                  <c:v>10.143599287197464</c:v>
                </c:pt>
                <c:pt idx="144">
                  <c:v>10.14413563463377</c:v>
                </c:pt>
                <c:pt idx="145">
                  <c:v>10.144671982070076</c:v>
                </c:pt>
                <c:pt idx="146">
                  <c:v>10.145208329506382</c:v>
                </c:pt>
                <c:pt idx="147">
                  <c:v>10.145744676942687</c:v>
                </c:pt>
                <c:pt idx="148">
                  <c:v>10.146281024378993</c:v>
                </c:pt>
                <c:pt idx="149">
                  <c:v>10.1468173718153</c:v>
                </c:pt>
                <c:pt idx="150">
                  <c:v>10.147353719251607</c:v>
                </c:pt>
                <c:pt idx="151">
                  <c:v>10.147890066687912</c:v>
                </c:pt>
                <c:pt idx="152">
                  <c:v>10.148426414124218</c:v>
                </c:pt>
                <c:pt idx="153">
                  <c:v>10.148962761560524</c:v>
                </c:pt>
                <c:pt idx="154">
                  <c:v>10.14949910899683</c:v>
                </c:pt>
                <c:pt idx="155">
                  <c:v>10.150035456433136</c:v>
                </c:pt>
                <c:pt idx="156">
                  <c:v>10.150571803869441</c:v>
                </c:pt>
                <c:pt idx="157">
                  <c:v>10.151108151305749</c:v>
                </c:pt>
                <c:pt idx="158">
                  <c:v>10.151644498742055</c:v>
                </c:pt>
                <c:pt idx="159">
                  <c:v>10.15218084617836</c:v>
                </c:pt>
                <c:pt idx="160">
                  <c:v>10.152717193614667</c:v>
                </c:pt>
                <c:pt idx="161">
                  <c:v>10.153253541050972</c:v>
                </c:pt>
                <c:pt idx="162">
                  <c:v>10.153789888487278</c:v>
                </c:pt>
                <c:pt idx="163">
                  <c:v>10.154326235923584</c:v>
                </c:pt>
                <c:pt idx="164">
                  <c:v>10.15486258335989</c:v>
                </c:pt>
                <c:pt idx="165">
                  <c:v>10.155398930796196</c:v>
                </c:pt>
                <c:pt idx="166">
                  <c:v>10.155935278232503</c:v>
                </c:pt>
                <c:pt idx="167">
                  <c:v>10.156471625668809</c:v>
                </c:pt>
                <c:pt idx="168">
                  <c:v>10.157007973105115</c:v>
                </c:pt>
                <c:pt idx="169">
                  <c:v>10.15754432054142</c:v>
                </c:pt>
                <c:pt idx="170">
                  <c:v>10.158080667977726</c:v>
                </c:pt>
                <c:pt idx="171">
                  <c:v>10.158617015414032</c:v>
                </c:pt>
                <c:pt idx="172">
                  <c:v>10.159153362850338</c:v>
                </c:pt>
                <c:pt idx="173">
                  <c:v>10.159689710286644</c:v>
                </c:pt>
                <c:pt idx="174">
                  <c:v>10.16022605772295</c:v>
                </c:pt>
                <c:pt idx="175">
                  <c:v>10.160762405159257</c:v>
                </c:pt>
                <c:pt idx="176">
                  <c:v>10.161298752595563</c:v>
                </c:pt>
                <c:pt idx="177">
                  <c:v>10.161835100031869</c:v>
                </c:pt>
                <c:pt idx="178">
                  <c:v>10.162371447468175</c:v>
                </c:pt>
                <c:pt idx="179">
                  <c:v>10.16290779490448</c:v>
                </c:pt>
                <c:pt idx="180">
                  <c:v>10.163444142340786</c:v>
                </c:pt>
                <c:pt idx="181">
                  <c:v>10.163980489777092</c:v>
                </c:pt>
                <c:pt idx="182">
                  <c:v>10.164516837213398</c:v>
                </c:pt>
                <c:pt idx="183">
                  <c:v>10.165053184649706</c:v>
                </c:pt>
                <c:pt idx="184">
                  <c:v>10.165589532086011</c:v>
                </c:pt>
                <c:pt idx="185">
                  <c:v>10.166125879522317</c:v>
                </c:pt>
                <c:pt idx="186">
                  <c:v>10.166662226958623</c:v>
                </c:pt>
                <c:pt idx="187">
                  <c:v>10.167198574394929</c:v>
                </c:pt>
                <c:pt idx="188">
                  <c:v>10.167734921831235</c:v>
                </c:pt>
                <c:pt idx="189">
                  <c:v>10.16827126926754</c:v>
                </c:pt>
                <c:pt idx="190">
                  <c:v>10.168807616703846</c:v>
                </c:pt>
                <c:pt idx="191">
                  <c:v>10.169343964140152</c:v>
                </c:pt>
                <c:pt idx="192">
                  <c:v>10.16988031157646</c:v>
                </c:pt>
                <c:pt idx="193">
                  <c:v>10.170416659012766</c:v>
                </c:pt>
                <c:pt idx="194">
                  <c:v>10.170953006449071</c:v>
                </c:pt>
                <c:pt idx="195">
                  <c:v>10.171489353885377</c:v>
                </c:pt>
                <c:pt idx="196">
                  <c:v>10.172025701321683</c:v>
                </c:pt>
                <c:pt idx="197">
                  <c:v>10.172562048757989</c:v>
                </c:pt>
                <c:pt idx="198">
                  <c:v>10.173098396194295</c:v>
                </c:pt>
              </c:numCache>
            </c:numRef>
          </c:xVal>
          <c:yVal>
            <c:numRef>
              <c:f>'calc.'!$H$8:$H$206</c:f>
              <c:numCache>
                <c:ptCount val="199"/>
                <c:pt idx="0">
                  <c:v>20.158285796215093</c:v>
                </c:pt>
                <c:pt idx="1">
                  <c:v>20.213151249913892</c:v>
                </c:pt>
                <c:pt idx="2">
                  <c:v>20.269104674866778</c:v>
                </c:pt>
                <c:pt idx="3">
                  <c:v>20.326178992535564</c:v>
                </c:pt>
                <c:pt idx="4">
                  <c:v>20.384408456179482</c:v>
                </c:pt>
                <c:pt idx="5">
                  <c:v>20.44382871836578</c:v>
                </c:pt>
                <c:pt idx="6">
                  <c:v>20.504476902593034</c:v>
                </c:pt>
                <c:pt idx="7">
                  <c:v>20.56639167932354</c:v>
                </c:pt>
                <c:pt idx="8">
                  <c:v>20.62961334674058</c:v>
                </c:pt>
                <c:pt idx="9">
                  <c:v>20.694183916570704</c:v>
                </c:pt>
                <c:pt idx="10">
                  <c:v>20.76014720534815</c:v>
                </c:pt>
                <c:pt idx="11">
                  <c:v>20.82754893151767</c:v>
                </c:pt>
                <c:pt idx="12">
                  <c:v>20.89643681881591</c:v>
                </c:pt>
                <c:pt idx="13">
                  <c:v>20.966860706402823</c:v>
                </c:pt>
                <c:pt idx="14">
                  <c:v>21.038872666260488</c:v>
                </c:pt>
                <c:pt idx="15">
                  <c:v>21.112527128413852</c:v>
                </c:pt>
                <c:pt idx="16">
                  <c:v>21.187881014587283</c:v>
                </c:pt>
                <c:pt idx="17">
                  <c:v>21.264993880953345</c:v>
                </c:pt>
                <c:pt idx="18">
                  <c:v>21.34392807069923</c:v>
                </c:pt>
                <c:pt idx="19">
                  <c:v>21.424748877197295</c:v>
                </c:pt>
                <c:pt idx="20">
                  <c:v>21.50752471863541</c:v>
                </c:pt>
                <c:pt idx="21">
                  <c:v>21.592327325048284</c:v>
                </c:pt>
                <c:pt idx="22">
                  <c:v>21.679231938771142</c:v>
                </c:pt>
                <c:pt idx="23">
                  <c:v>21.76831752944237</c:v>
                </c:pt>
                <c:pt idx="24">
                  <c:v>21.85966702477634</c:v>
                </c:pt>
                <c:pt idx="25">
                  <c:v>21.953367558458208</c:v>
                </c:pt>
                <c:pt idx="26">
                  <c:v>22.049510736633064</c:v>
                </c:pt>
                <c:pt idx="27">
                  <c:v>22.148192924612392</c:v>
                </c:pt>
                <c:pt idx="28">
                  <c:v>22.249515555577485</c:v>
                </c:pt>
                <c:pt idx="29">
                  <c:v>22.353585463237554</c:v>
                </c:pt>
                <c:pt idx="30">
                  <c:v>22.460515240601968</c:v>
                </c:pt>
                <c:pt idx="31">
                  <c:v>22.57042362723708</c:v>
                </c:pt>
                <c:pt idx="32">
                  <c:v>22.683435927633482</c:v>
                </c:pt>
                <c:pt idx="33">
                  <c:v>22.799684463570646</c:v>
                </c:pt>
                <c:pt idx="34">
                  <c:v>22.91930906367593</c:v>
                </c:pt>
                <c:pt idx="35">
                  <c:v>23.042457593714186</c:v>
                </c:pt>
                <c:pt idx="36">
                  <c:v>23.16928653150711</c:v>
                </c:pt>
                <c:pt idx="37">
                  <c:v>23.299961590832464</c:v>
                </c:pt>
                <c:pt idx="38">
                  <c:v>23.434658399088363</c:v>
                </c:pt>
                <c:pt idx="39">
                  <c:v>23.573563234060778</c:v>
                </c:pt>
                <c:pt idx="40">
                  <c:v>23.71687382571349</c:v>
                </c:pt>
                <c:pt idx="41">
                  <c:v>23.86480022957484</c:v>
                </c:pt>
                <c:pt idx="42">
                  <c:v>24.017565779044475</c:v>
                </c:pt>
                <c:pt idx="43">
                  <c:v>24.17540812475681</c:v>
                </c:pt>
                <c:pt idx="44">
                  <c:v>24.33858037008232</c:v>
                </c:pt>
                <c:pt idx="45">
                  <c:v>24.50735231286634</c:v>
                </c:pt>
                <c:pt idx="46">
                  <c:v>24.682011804688152</c:v>
                </c:pt>
                <c:pt idx="47">
                  <c:v>24.862866240200898</c:v>
                </c:pt>
                <c:pt idx="48">
                  <c:v>25.050244190585673</c:v>
                </c:pt>
                <c:pt idx="49">
                  <c:v>25.24449719676701</c:v>
                </c:pt>
                <c:pt idx="50">
                  <c:v>25.44600173984606</c:v>
                </c:pt>
                <c:pt idx="51">
                  <c:v>25.655161408218078</c:v>
                </c:pt>
                <c:pt idx="52">
                  <c:v>25.87240928307282</c:v>
                </c:pt>
                <c:pt idx="53">
                  <c:v>26.09821056642769</c:v>
                </c:pt>
                <c:pt idx="54">
                  <c:v>26.333065478542103</c:v>
                </c:pt>
                <c:pt idx="55">
                  <c:v>26.577512454498095</c:v>
                </c:pt>
                <c:pt idx="56">
                  <c:v>26.832131672888707</c:v>
                </c:pt>
                <c:pt idx="57">
                  <c:v>27.09754895292171</c:v>
                </c:pt>
                <c:pt idx="58">
                  <c:v>27.374440059740184</c:v>
                </c:pt>
                <c:pt idx="59">
                  <c:v>27.663535461317107</c:v>
                </c:pt>
                <c:pt idx="60">
                  <c:v>27.96562558370145</c:v>
                </c:pt>
                <c:pt idx="61">
                  <c:v>28.281566614501884</c:v>
                </c:pt>
                <c:pt idx="62">
                  <c:v>28.61228690681286</c:v>
                </c:pt>
                <c:pt idx="63">
                  <c:v>28.95879403699475</c:v>
                </c:pt>
                <c:pt idx="64">
                  <c:v>29.32218256872134</c:v>
                </c:pt>
                <c:pt idx="65">
                  <c:v>29.70364257171489</c:v>
                </c:pt>
                <c:pt idx="66">
                  <c:v>30.1044689346938</c:v>
                </c:pt>
                <c:pt idx="67">
                  <c:v>30.52607149606231</c:v>
                </c:pt>
                <c:pt idx="68">
                  <c:v>30.969985989385833</c:v>
                </c:pt>
                <c:pt idx="69">
                  <c:v>31.437885758873</c:v>
                </c:pt>
                <c:pt idx="70">
                  <c:v>31.93159413625411</c:v>
                </c:pt>
                <c:pt idx="71">
                  <c:v>32.4530972745852</c:v>
                </c:pt>
                <c:pt idx="72">
                  <c:v>33.00455709318375</c:v>
                </c:pt>
                <c:pt idx="73">
                  <c:v>33.58832378094206</c:v>
                </c:pt>
                <c:pt idx="74">
                  <c:v>34.20694700523837</c:v>
                </c:pt>
                <c:pt idx="75">
                  <c:v>34.863184540658956</c:v>
                </c:pt>
                <c:pt idx="76">
                  <c:v>35.5600064102446</c:v>
                </c:pt>
                <c:pt idx="77">
                  <c:v>36.3005917435487</c:v>
                </c:pt>
                <c:pt idx="78">
                  <c:v>37.08831429202038</c:v>
                </c:pt>
                <c:pt idx="79">
                  <c:v>37.9267107532128</c:v>
                </c:pt>
                <c:pt idx="80">
                  <c:v>38.819423540636414</c:v>
                </c:pt>
                <c:pt idx="81">
                  <c:v>39.77010613266847</c:v>
                </c:pt>
                <c:pt idx="82">
                  <c:v>40.78227431709204</c:v>
                </c:pt>
                <c:pt idx="83">
                  <c:v>41.85908014992022</c:v>
                </c:pt>
                <c:pt idx="84">
                  <c:v>43.00297693305238</c:v>
                </c:pt>
                <c:pt idx="85">
                  <c:v>44.21523286420884</c:v>
                </c:pt>
                <c:pt idx="86">
                  <c:v>45.495238714461415</c:v>
                </c:pt>
                <c:pt idx="87">
                  <c:v>46.83954282005549</c:v>
                </c:pt>
                <c:pt idx="88">
                  <c:v>48.24053949393091</c:v>
                </c:pt>
                <c:pt idx="89">
                  <c:v>49.68474435154349</c:v>
                </c:pt>
                <c:pt idx="90">
                  <c:v>51.15062974039607</c:v>
                </c:pt>
                <c:pt idx="91">
                  <c:v>52.606093884773244</c:v>
                </c:pt>
                <c:pt idx="92">
                  <c:v>54.005835974671086</c:v>
                </c:pt>
                <c:pt idx="93">
                  <c:v>55.28923801912187</c:v>
                </c:pt>
                <c:pt idx="94">
                  <c:v>56.379797465410476</c:v>
                </c:pt>
                <c:pt idx="95">
                  <c:v>57.18757383590657</c:v>
                </c:pt>
                <c:pt idx="96">
                  <c:v>57.616167876866626</c:v>
                </c:pt>
                <c:pt idx="97">
                  <c:v>57.57494059109177</c:v>
                </c:pt>
                <c:pt idx="98">
                  <c:v>56.99517782565675</c:v>
                </c:pt>
                <c:pt idx="99">
                  <c:v>55.84620176384295</c:v>
                </c:pt>
                <c:pt idx="100">
                  <c:v>54.14566201420493</c:v>
                </c:pt>
                <c:pt idx="101">
                  <c:v>51.95930340329233</c:v>
                </c:pt>
                <c:pt idx="102">
                  <c:v>49.389608048293276</c:v>
                </c:pt>
                <c:pt idx="103">
                  <c:v>46.55746134667306</c:v>
                </c:pt>
                <c:pt idx="104">
                  <c:v>43.58327511290204</c:v>
                </c:pt>
                <c:pt idx="105">
                  <c:v>40.572777858755124</c:v>
                </c:pt>
                <c:pt idx="106">
                  <c:v>37.60953107967855</c:v>
                </c:pt>
                <c:pt idx="107">
                  <c:v>34.75341773166675</c:v>
                </c:pt>
                <c:pt idx="108">
                  <c:v>32.043016110511154</c:v>
                </c:pt>
                <c:pt idx="109">
                  <c:v>29.49975575709198</c:v>
                </c:pt>
                <c:pt idx="110">
                  <c:v>27.13236634792727</c:v>
                </c:pt>
                <c:pt idx="111">
                  <c:v>24.940816720097537</c:v>
                </c:pt>
                <c:pt idx="112">
                  <c:v>22.919446631545302</c:v>
                </c:pt>
                <c:pt idx="113">
                  <c:v>21.05928376237643</c:v>
                </c:pt>
                <c:pt idx="114">
                  <c:v>19.34966756995562</c:v>
                </c:pt>
                <c:pt idx="115">
                  <c:v>17.77933621116381</c:v>
                </c:pt>
                <c:pt idx="116">
                  <c:v>16.33712196012163</c:v>
                </c:pt>
                <c:pt idx="117">
                  <c:v>15.012373420206341</c:v>
                </c:pt>
                <c:pt idx="118">
                  <c:v>13.79519381069437</c:v>
                </c:pt>
                <c:pt idx="119">
                  <c:v>12.676559570675488</c:v>
                </c:pt>
                <c:pt idx="120">
                  <c:v>11.648363981143707</c:v>
                </c:pt>
                <c:pt idx="121">
                  <c:v>10.703416084025555</c:v>
                </c:pt>
                <c:pt idx="122">
                  <c:v>9.835414861816071</c:v>
                </c:pt>
                <c:pt idx="123">
                  <c:v>9.038911343962441</c:v>
                </c:pt>
                <c:pt idx="124">
                  <c:v>8.309266062677507</c:v>
                </c:pt>
                <c:pt idx="125">
                  <c:v>7.642605299137674</c:v>
                </c:pt>
                <c:pt idx="126">
                  <c:v>7.035776205838519</c:v>
                </c:pt>
                <c:pt idx="127">
                  <c:v>6.4862976876158775</c:v>
                </c:pt>
                <c:pt idx="128">
                  <c:v>5.992300613881849</c:v>
                </c:pt>
                <c:pt idx="129">
                  <c:v>5.5524476460858905</c:v>
                </c:pt>
                <c:pt idx="130">
                  <c:v>5.165820501398768</c:v>
                </c:pt>
                <c:pt idx="131">
                  <c:v>4.8317626319607445</c:v>
                </c:pt>
                <c:pt idx="132">
                  <c:v>4.549670827011022</c:v>
                </c:pt>
                <c:pt idx="133">
                  <c:v>4.318742741948622</c:v>
                </c:pt>
                <c:pt idx="134">
                  <c:v>4.13770854312062</c:v>
                </c:pt>
                <c:pt idx="135">
                  <c:v>4.00459717353623</c:v>
                </c:pt>
                <c:pt idx="136">
                  <c:v>3.9165980538008096</c:v>
                </c:pt>
                <c:pt idx="137">
                  <c:v>3.870064633679138</c:v>
                </c:pt>
                <c:pt idx="138">
                  <c:v>3.8606669133105918</c:v>
                </c:pt>
                <c:pt idx="139">
                  <c:v>3.883653493359189</c:v>
                </c:pt>
                <c:pt idx="140">
                  <c:v>3.9341544691428476</c:v>
                </c:pt>
                <c:pt idx="141">
                  <c:v>4.007457336085457</c:v>
                </c:pt>
                <c:pt idx="142">
                  <c:v>4.099212272434002</c:v>
                </c:pt>
                <c:pt idx="143">
                  <c:v>4.205553540315133</c:v>
                </c:pt>
                <c:pt idx="144">
                  <c:v>4.323146469332251</c:v>
                </c:pt>
                <c:pt idx="145">
                  <c:v>4.4491800893255204</c:v>
                </c:pt>
                <c:pt idx="146">
                  <c:v>4.581326457976309</c:v>
                </c:pt>
                <c:pt idx="147">
                  <c:v>4.717683706475834</c:v>
                </c:pt>
                <c:pt idx="148">
                  <c:v>4.8567144810838165</c:v>
                </c:pt>
                <c:pt idx="149">
                  <c:v>4.997186747428236</c:v>
                </c:pt>
                <c:pt idx="150">
                  <c:v>5.138120490206722</c:v>
                </c:pt>
                <c:pt idx="151">
                  <c:v>5.278741634971876</c:v>
                </c:pt>
                <c:pt idx="152">
                  <c:v>5.418443248277174</c:v>
                </c:pt>
                <c:pt idx="153">
                  <c:v>5.556753427620379</c:v>
                </c:pt>
                <c:pt idx="154">
                  <c:v>5.693309028541127</c:v>
                </c:pt>
                <c:pt idx="155">
                  <c:v>5.827834324929902</c:v>
                </c:pt>
                <c:pt idx="156">
                  <c:v>5.960123754632432</c:v>
                </c:pt>
                <c:pt idx="157">
                  <c:v>6.09002800409053</c:v>
                </c:pt>
                <c:pt idx="158">
                  <c:v>6.217442799392444</c:v>
                </c:pt>
                <c:pt idx="159">
                  <c:v>6.342299879787783</c:v>
                </c:pt>
                <c:pt idx="160">
                  <c:v>6.464559726140441</c:v>
                </c:pt>
                <c:pt idx="161">
                  <c:v>6.584205698758692</c:v>
                </c:pt>
                <c:pt idx="162">
                  <c:v>6.701239306923436</c:v>
                </c:pt>
                <c:pt idx="163">
                  <c:v>6.815676387729913</c:v>
                </c:pt>
                <c:pt idx="164">
                  <c:v>6.927544016410878</c:v>
                </c:pt>
                <c:pt idx="165">
                  <c:v>7.036878006010341</c:v>
                </c:pt>
                <c:pt idx="166">
                  <c:v>7.143720882726861</c:v>
                </c:pt>
                <c:pt idx="167">
                  <c:v>7.248120245897759</c:v>
                </c:pt>
                <c:pt idx="168">
                  <c:v>7.350127439625678</c:v>
                </c:pt>
                <c:pt idx="169">
                  <c:v>7.449796477372573</c:v>
                </c:pt>
                <c:pt idx="170">
                  <c:v>7.547183172283271</c:v>
                </c:pt>
                <c:pt idx="171">
                  <c:v>7.642344435097449</c:v>
                </c:pt>
                <c:pt idx="172">
                  <c:v>7.73533770880452</c:v>
                </c:pt>
                <c:pt idx="173">
                  <c:v>7.8262205150177575</c:v>
                </c:pt>
                <c:pt idx="174">
                  <c:v>7.915050091738403</c:v>
                </c:pt>
                <c:pt idx="175">
                  <c:v>8.001883105943287</c:v>
                </c:pt>
                <c:pt idx="176">
                  <c:v>8.086775427466636</c:v>
                </c:pt>
                <c:pt idx="177">
                  <c:v>8.169781953126849</c:v>
                </c:pt>
                <c:pt idx="178">
                  <c:v>8.25095647201889</c:v>
                </c:pt>
                <c:pt idx="179">
                  <c:v>8.33035156452755</c:v>
                </c:pt>
                <c:pt idx="180">
                  <c:v>8.408018528947606</c:v>
                </c:pt>
                <c:pt idx="181">
                  <c:v>8.484007330653712</c:v>
                </c:pt>
                <c:pt idx="182">
                  <c:v>8.558366569668678</c:v>
                </c:pt>
                <c:pt idx="183">
                  <c:v>8.63114346319024</c:v>
                </c:pt>
                <c:pt idx="184">
                  <c:v>8.702383840237248</c:v>
                </c:pt>
                <c:pt idx="185">
                  <c:v>8.77213214607131</c:v>
                </c:pt>
                <c:pt idx="186">
                  <c:v>8.840431454444287</c:v>
                </c:pt>
                <c:pt idx="187">
                  <c:v>8.907323486068217</c:v>
                </c:pt>
                <c:pt idx="188">
                  <c:v>8.972848631975802</c:v>
                </c:pt>
                <c:pt idx="189">
                  <c:v>9.037045980671722</c:v>
                </c:pt>
                <c:pt idx="190">
                  <c:v>9.099953348163536</c:v>
                </c:pt>
                <c:pt idx="191">
                  <c:v>9.16160731012263</c:v>
                </c:pt>
                <c:pt idx="192">
                  <c:v>9.222043235556713</c:v>
                </c:pt>
                <c:pt idx="193">
                  <c:v>9.281295321483968</c:v>
                </c:pt>
                <c:pt idx="194">
                  <c:v>9.339396628195116</c:v>
                </c:pt>
                <c:pt idx="195">
                  <c:v>9.396379114758167</c:v>
                </c:pt>
                <c:pt idx="196">
                  <c:v>9.452273674492666</c:v>
                </c:pt>
                <c:pt idx="197">
                  <c:v>9.507110170191034</c:v>
                </c:pt>
                <c:pt idx="198">
                  <c:v>9.560917468903506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'calc.'!$E$7</c:f>
              <c:strCache>
                <c:ptCount val="1"/>
                <c:pt idx="0">
                  <c:v>Re(Z)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'calc.'!$B$8:$B$206</c:f>
              <c:numCache>
                <c:ptCount val="199"/>
                <c:pt idx="0">
                  <c:v>10.066901603805704</c:v>
                </c:pt>
                <c:pt idx="1">
                  <c:v>10.06743795124201</c:v>
                </c:pt>
                <c:pt idx="2">
                  <c:v>10.067974298678315</c:v>
                </c:pt>
                <c:pt idx="3">
                  <c:v>10.068510646114621</c:v>
                </c:pt>
                <c:pt idx="4">
                  <c:v>10.069046993550927</c:v>
                </c:pt>
                <c:pt idx="5">
                  <c:v>10.069583340987233</c:v>
                </c:pt>
                <c:pt idx="6">
                  <c:v>10.070119688423539</c:v>
                </c:pt>
                <c:pt idx="7">
                  <c:v>10.070656035859844</c:v>
                </c:pt>
                <c:pt idx="8">
                  <c:v>10.071192383296152</c:v>
                </c:pt>
                <c:pt idx="9">
                  <c:v>10.071728730732458</c:v>
                </c:pt>
                <c:pt idx="10">
                  <c:v>10.072265078168764</c:v>
                </c:pt>
                <c:pt idx="11">
                  <c:v>10.07280142560507</c:v>
                </c:pt>
                <c:pt idx="12">
                  <c:v>10.073337773041375</c:v>
                </c:pt>
                <c:pt idx="13">
                  <c:v>10.073874120477681</c:v>
                </c:pt>
                <c:pt idx="14">
                  <c:v>10.074410467913987</c:v>
                </c:pt>
                <c:pt idx="15">
                  <c:v>10.074946815350293</c:v>
                </c:pt>
                <c:pt idx="16">
                  <c:v>10.075483162786599</c:v>
                </c:pt>
                <c:pt idx="17">
                  <c:v>10.076019510222906</c:v>
                </c:pt>
                <c:pt idx="18">
                  <c:v>10.076555857659212</c:v>
                </c:pt>
                <c:pt idx="19">
                  <c:v>10.077092205095518</c:v>
                </c:pt>
                <c:pt idx="20">
                  <c:v>10.077628552531824</c:v>
                </c:pt>
                <c:pt idx="21">
                  <c:v>10.07816489996813</c:v>
                </c:pt>
                <c:pt idx="22">
                  <c:v>10.078701247404435</c:v>
                </c:pt>
                <c:pt idx="23">
                  <c:v>10.079237594840741</c:v>
                </c:pt>
                <c:pt idx="24">
                  <c:v>10.079773942277047</c:v>
                </c:pt>
                <c:pt idx="25">
                  <c:v>10.080310289713353</c:v>
                </c:pt>
                <c:pt idx="26">
                  <c:v>10.08084663714966</c:v>
                </c:pt>
                <c:pt idx="27">
                  <c:v>10.081382984585966</c:v>
                </c:pt>
                <c:pt idx="28">
                  <c:v>10.081919332022272</c:v>
                </c:pt>
                <c:pt idx="29">
                  <c:v>10.082455679458578</c:v>
                </c:pt>
                <c:pt idx="30">
                  <c:v>10.082992026894884</c:v>
                </c:pt>
                <c:pt idx="31">
                  <c:v>10.08352837433119</c:v>
                </c:pt>
                <c:pt idx="32">
                  <c:v>10.084064721767495</c:v>
                </c:pt>
                <c:pt idx="33">
                  <c:v>10.084601069203801</c:v>
                </c:pt>
                <c:pt idx="34">
                  <c:v>10.085137416640107</c:v>
                </c:pt>
                <c:pt idx="35">
                  <c:v>10.085673764076414</c:v>
                </c:pt>
                <c:pt idx="36">
                  <c:v>10.08621011151272</c:v>
                </c:pt>
                <c:pt idx="37">
                  <c:v>10.086746458949026</c:v>
                </c:pt>
                <c:pt idx="38">
                  <c:v>10.087282806385332</c:v>
                </c:pt>
                <c:pt idx="39">
                  <c:v>10.087819153821638</c:v>
                </c:pt>
                <c:pt idx="40">
                  <c:v>10.088355501257944</c:v>
                </c:pt>
                <c:pt idx="41">
                  <c:v>10.08889184869425</c:v>
                </c:pt>
                <c:pt idx="42">
                  <c:v>10.089428196130555</c:v>
                </c:pt>
                <c:pt idx="43">
                  <c:v>10.089964543566861</c:v>
                </c:pt>
                <c:pt idx="44">
                  <c:v>10.090500891003169</c:v>
                </c:pt>
                <c:pt idx="45">
                  <c:v>10.091037238439474</c:v>
                </c:pt>
                <c:pt idx="46">
                  <c:v>10.09157358587578</c:v>
                </c:pt>
                <c:pt idx="47">
                  <c:v>10.092109933312086</c:v>
                </c:pt>
                <c:pt idx="48">
                  <c:v>10.092646280748392</c:v>
                </c:pt>
                <c:pt idx="49">
                  <c:v>10.093182628184698</c:v>
                </c:pt>
                <c:pt idx="50">
                  <c:v>10.093718975621004</c:v>
                </c:pt>
                <c:pt idx="51">
                  <c:v>10.09425532305731</c:v>
                </c:pt>
                <c:pt idx="52">
                  <c:v>10.094791670493617</c:v>
                </c:pt>
                <c:pt idx="53">
                  <c:v>10.095328017929923</c:v>
                </c:pt>
                <c:pt idx="54">
                  <c:v>10.095864365366229</c:v>
                </c:pt>
                <c:pt idx="55">
                  <c:v>10.096400712802534</c:v>
                </c:pt>
                <c:pt idx="56">
                  <c:v>10.09693706023884</c:v>
                </c:pt>
                <c:pt idx="57">
                  <c:v>10.097473407675146</c:v>
                </c:pt>
                <c:pt idx="58">
                  <c:v>10.098009755111452</c:v>
                </c:pt>
                <c:pt idx="59">
                  <c:v>10.098546102547758</c:v>
                </c:pt>
                <c:pt idx="60">
                  <c:v>10.099082449984063</c:v>
                </c:pt>
                <c:pt idx="61">
                  <c:v>10.099618797420371</c:v>
                </c:pt>
                <c:pt idx="62">
                  <c:v>10.100155144856677</c:v>
                </c:pt>
                <c:pt idx="63">
                  <c:v>10.100691492292983</c:v>
                </c:pt>
                <c:pt idx="64">
                  <c:v>10.101227839729289</c:v>
                </c:pt>
                <c:pt idx="65">
                  <c:v>10.101764187165594</c:v>
                </c:pt>
                <c:pt idx="66">
                  <c:v>10.1023005346019</c:v>
                </c:pt>
                <c:pt idx="67">
                  <c:v>10.102836882038206</c:v>
                </c:pt>
                <c:pt idx="68">
                  <c:v>10.103373229474512</c:v>
                </c:pt>
                <c:pt idx="69">
                  <c:v>10.103909576910818</c:v>
                </c:pt>
                <c:pt idx="70">
                  <c:v>10.104445924347125</c:v>
                </c:pt>
                <c:pt idx="71">
                  <c:v>10.104982271783431</c:v>
                </c:pt>
                <c:pt idx="72">
                  <c:v>10.105518619219737</c:v>
                </c:pt>
                <c:pt idx="73">
                  <c:v>10.106054966656043</c:v>
                </c:pt>
                <c:pt idx="74">
                  <c:v>10.106591314092348</c:v>
                </c:pt>
                <c:pt idx="75">
                  <c:v>10.107127661528654</c:v>
                </c:pt>
                <c:pt idx="76">
                  <c:v>10.10766400896496</c:v>
                </c:pt>
                <c:pt idx="77">
                  <c:v>10.108200356401266</c:v>
                </c:pt>
                <c:pt idx="78">
                  <c:v>10.108736703837574</c:v>
                </c:pt>
                <c:pt idx="79">
                  <c:v>10.10927305127388</c:v>
                </c:pt>
                <c:pt idx="80">
                  <c:v>10.109809398710185</c:v>
                </c:pt>
                <c:pt idx="81">
                  <c:v>10.110345746146491</c:v>
                </c:pt>
                <c:pt idx="82">
                  <c:v>10.110882093582797</c:v>
                </c:pt>
                <c:pt idx="83">
                  <c:v>10.111418441019103</c:v>
                </c:pt>
                <c:pt idx="84">
                  <c:v>10.111954788455408</c:v>
                </c:pt>
                <c:pt idx="85">
                  <c:v>10.112491135891714</c:v>
                </c:pt>
                <c:pt idx="86">
                  <c:v>10.11302748332802</c:v>
                </c:pt>
                <c:pt idx="87">
                  <c:v>10.113563830764326</c:v>
                </c:pt>
                <c:pt idx="88">
                  <c:v>10.114100178200633</c:v>
                </c:pt>
                <c:pt idx="89">
                  <c:v>10.11463652563694</c:v>
                </c:pt>
                <c:pt idx="90">
                  <c:v>10.115172873073245</c:v>
                </c:pt>
                <c:pt idx="91">
                  <c:v>10.115709220509551</c:v>
                </c:pt>
                <c:pt idx="92">
                  <c:v>10.116245567945857</c:v>
                </c:pt>
                <c:pt idx="93">
                  <c:v>10.116781915382163</c:v>
                </c:pt>
                <c:pt idx="94">
                  <c:v>10.117318262818468</c:v>
                </c:pt>
                <c:pt idx="95">
                  <c:v>10.117854610254774</c:v>
                </c:pt>
                <c:pt idx="96">
                  <c:v>10.118390957691082</c:v>
                </c:pt>
                <c:pt idx="97">
                  <c:v>10.118927305127388</c:v>
                </c:pt>
                <c:pt idx="98">
                  <c:v>10.119463652563693</c:v>
                </c:pt>
                <c:pt idx="99">
                  <c:v>10.12</c:v>
                </c:pt>
                <c:pt idx="100">
                  <c:v>10.120536347436305</c:v>
                </c:pt>
                <c:pt idx="101">
                  <c:v>10.12107269487261</c:v>
                </c:pt>
                <c:pt idx="102">
                  <c:v>10.121609042308917</c:v>
                </c:pt>
                <c:pt idx="103">
                  <c:v>10.122145389745222</c:v>
                </c:pt>
                <c:pt idx="104">
                  <c:v>10.122681737181528</c:v>
                </c:pt>
                <c:pt idx="105">
                  <c:v>10.123218084617836</c:v>
                </c:pt>
                <c:pt idx="106">
                  <c:v>10.123754432054142</c:v>
                </c:pt>
                <c:pt idx="107">
                  <c:v>10.124290779490448</c:v>
                </c:pt>
                <c:pt idx="108">
                  <c:v>10.124827126926753</c:v>
                </c:pt>
                <c:pt idx="109">
                  <c:v>10.12536347436306</c:v>
                </c:pt>
                <c:pt idx="110">
                  <c:v>10.125899821799365</c:v>
                </c:pt>
                <c:pt idx="111">
                  <c:v>10.12643616923567</c:v>
                </c:pt>
                <c:pt idx="112">
                  <c:v>10.126972516671977</c:v>
                </c:pt>
                <c:pt idx="113">
                  <c:v>10.127508864108282</c:v>
                </c:pt>
                <c:pt idx="114">
                  <c:v>10.12804521154459</c:v>
                </c:pt>
                <c:pt idx="115">
                  <c:v>10.128581558980896</c:v>
                </c:pt>
                <c:pt idx="116">
                  <c:v>10.129117906417202</c:v>
                </c:pt>
                <c:pt idx="117">
                  <c:v>10.129654253853507</c:v>
                </c:pt>
                <c:pt idx="118">
                  <c:v>10.130190601289813</c:v>
                </c:pt>
                <c:pt idx="119">
                  <c:v>10.13072694872612</c:v>
                </c:pt>
                <c:pt idx="120">
                  <c:v>10.131263296162425</c:v>
                </c:pt>
                <c:pt idx="121">
                  <c:v>10.13179964359873</c:v>
                </c:pt>
                <c:pt idx="122">
                  <c:v>10.132335991035038</c:v>
                </c:pt>
                <c:pt idx="123">
                  <c:v>10.132872338471344</c:v>
                </c:pt>
                <c:pt idx="124">
                  <c:v>10.13340868590765</c:v>
                </c:pt>
                <c:pt idx="125">
                  <c:v>10.133945033343956</c:v>
                </c:pt>
                <c:pt idx="126">
                  <c:v>10.134481380780262</c:v>
                </c:pt>
                <c:pt idx="127">
                  <c:v>10.135017728216567</c:v>
                </c:pt>
                <c:pt idx="128">
                  <c:v>10.135554075652873</c:v>
                </c:pt>
                <c:pt idx="129">
                  <c:v>10.136090423089179</c:v>
                </c:pt>
                <c:pt idx="130">
                  <c:v>10.136626770525485</c:v>
                </c:pt>
                <c:pt idx="131">
                  <c:v>10.137163117961792</c:v>
                </c:pt>
                <c:pt idx="132">
                  <c:v>10.137699465398098</c:v>
                </c:pt>
                <c:pt idx="133">
                  <c:v>10.138235812834404</c:v>
                </c:pt>
                <c:pt idx="134">
                  <c:v>10.13877216027071</c:v>
                </c:pt>
                <c:pt idx="135">
                  <c:v>10.139308507707016</c:v>
                </c:pt>
                <c:pt idx="136">
                  <c:v>10.139844855143322</c:v>
                </c:pt>
                <c:pt idx="137">
                  <c:v>10.140381202579627</c:v>
                </c:pt>
                <c:pt idx="138">
                  <c:v>10.140917550015933</c:v>
                </c:pt>
                <c:pt idx="139">
                  <c:v>10.141453897452239</c:v>
                </c:pt>
                <c:pt idx="140">
                  <c:v>10.141990244888547</c:v>
                </c:pt>
                <c:pt idx="141">
                  <c:v>10.142526592324852</c:v>
                </c:pt>
                <c:pt idx="142">
                  <c:v>10.143062939761158</c:v>
                </c:pt>
                <c:pt idx="143">
                  <c:v>10.143599287197464</c:v>
                </c:pt>
                <c:pt idx="144">
                  <c:v>10.14413563463377</c:v>
                </c:pt>
                <c:pt idx="145">
                  <c:v>10.144671982070076</c:v>
                </c:pt>
                <c:pt idx="146">
                  <c:v>10.145208329506382</c:v>
                </c:pt>
                <c:pt idx="147">
                  <c:v>10.145744676942687</c:v>
                </c:pt>
                <c:pt idx="148">
                  <c:v>10.146281024378993</c:v>
                </c:pt>
                <c:pt idx="149">
                  <c:v>10.1468173718153</c:v>
                </c:pt>
                <c:pt idx="150">
                  <c:v>10.147353719251607</c:v>
                </c:pt>
                <c:pt idx="151">
                  <c:v>10.147890066687912</c:v>
                </c:pt>
                <c:pt idx="152">
                  <c:v>10.148426414124218</c:v>
                </c:pt>
                <c:pt idx="153">
                  <c:v>10.148962761560524</c:v>
                </c:pt>
                <c:pt idx="154">
                  <c:v>10.14949910899683</c:v>
                </c:pt>
                <c:pt idx="155">
                  <c:v>10.150035456433136</c:v>
                </c:pt>
                <c:pt idx="156">
                  <c:v>10.150571803869441</c:v>
                </c:pt>
                <c:pt idx="157">
                  <c:v>10.151108151305749</c:v>
                </c:pt>
                <c:pt idx="158">
                  <c:v>10.151644498742055</c:v>
                </c:pt>
                <c:pt idx="159">
                  <c:v>10.15218084617836</c:v>
                </c:pt>
                <c:pt idx="160">
                  <c:v>10.152717193614667</c:v>
                </c:pt>
                <c:pt idx="161">
                  <c:v>10.153253541050972</c:v>
                </c:pt>
                <c:pt idx="162">
                  <c:v>10.153789888487278</c:v>
                </c:pt>
                <c:pt idx="163">
                  <c:v>10.154326235923584</c:v>
                </c:pt>
                <c:pt idx="164">
                  <c:v>10.15486258335989</c:v>
                </c:pt>
                <c:pt idx="165">
                  <c:v>10.155398930796196</c:v>
                </c:pt>
                <c:pt idx="166">
                  <c:v>10.155935278232503</c:v>
                </c:pt>
                <c:pt idx="167">
                  <c:v>10.156471625668809</c:v>
                </c:pt>
                <c:pt idx="168">
                  <c:v>10.157007973105115</c:v>
                </c:pt>
                <c:pt idx="169">
                  <c:v>10.15754432054142</c:v>
                </c:pt>
                <c:pt idx="170">
                  <c:v>10.158080667977726</c:v>
                </c:pt>
                <c:pt idx="171">
                  <c:v>10.158617015414032</c:v>
                </c:pt>
                <c:pt idx="172">
                  <c:v>10.159153362850338</c:v>
                </c:pt>
                <c:pt idx="173">
                  <c:v>10.159689710286644</c:v>
                </c:pt>
                <c:pt idx="174">
                  <c:v>10.16022605772295</c:v>
                </c:pt>
                <c:pt idx="175">
                  <c:v>10.160762405159257</c:v>
                </c:pt>
                <c:pt idx="176">
                  <c:v>10.161298752595563</c:v>
                </c:pt>
                <c:pt idx="177">
                  <c:v>10.161835100031869</c:v>
                </c:pt>
                <c:pt idx="178">
                  <c:v>10.162371447468175</c:v>
                </c:pt>
                <c:pt idx="179">
                  <c:v>10.16290779490448</c:v>
                </c:pt>
                <c:pt idx="180">
                  <c:v>10.163444142340786</c:v>
                </c:pt>
                <c:pt idx="181">
                  <c:v>10.163980489777092</c:v>
                </c:pt>
                <c:pt idx="182">
                  <c:v>10.164516837213398</c:v>
                </c:pt>
                <c:pt idx="183">
                  <c:v>10.165053184649706</c:v>
                </c:pt>
                <c:pt idx="184">
                  <c:v>10.165589532086011</c:v>
                </c:pt>
                <c:pt idx="185">
                  <c:v>10.166125879522317</c:v>
                </c:pt>
                <c:pt idx="186">
                  <c:v>10.166662226958623</c:v>
                </c:pt>
                <c:pt idx="187">
                  <c:v>10.167198574394929</c:v>
                </c:pt>
                <c:pt idx="188">
                  <c:v>10.167734921831235</c:v>
                </c:pt>
                <c:pt idx="189">
                  <c:v>10.16827126926754</c:v>
                </c:pt>
                <c:pt idx="190">
                  <c:v>10.168807616703846</c:v>
                </c:pt>
                <c:pt idx="191">
                  <c:v>10.169343964140152</c:v>
                </c:pt>
                <c:pt idx="192">
                  <c:v>10.16988031157646</c:v>
                </c:pt>
                <c:pt idx="193">
                  <c:v>10.170416659012766</c:v>
                </c:pt>
                <c:pt idx="194">
                  <c:v>10.170953006449071</c:v>
                </c:pt>
                <c:pt idx="195">
                  <c:v>10.171489353885377</c:v>
                </c:pt>
                <c:pt idx="196">
                  <c:v>10.172025701321683</c:v>
                </c:pt>
                <c:pt idx="197">
                  <c:v>10.172562048757989</c:v>
                </c:pt>
                <c:pt idx="198">
                  <c:v>10.173098396194295</c:v>
                </c:pt>
              </c:numCache>
            </c:numRef>
          </c:xVal>
          <c:yVal>
            <c:numRef>
              <c:f>'calc.'!$E$8:$E$206</c:f>
              <c:numCache>
                <c:ptCount val="199"/>
                <c:pt idx="0">
                  <c:v>0.5350621335242959</c:v>
                </c:pt>
                <c:pt idx="1">
                  <c:v>0.546012007811999</c:v>
                </c:pt>
                <c:pt idx="2">
                  <c:v>0.5572984544594228</c:v>
                </c:pt>
                <c:pt idx="3">
                  <c:v>0.568935339702772</c:v>
                </c:pt>
                <c:pt idx="4">
                  <c:v>0.5809372481348004</c:v>
                </c:pt>
                <c:pt idx="5">
                  <c:v>0.5933195276384073</c:v>
                </c:pt>
                <c:pt idx="6">
                  <c:v>0.6060983376192012</c:v>
                </c:pt>
                <c:pt idx="7">
                  <c:v>0.6192907008160181</c:v>
                </c:pt>
                <c:pt idx="8">
                  <c:v>0.6329145589943694</c:v>
                </c:pt>
                <c:pt idx="9">
                  <c:v>0.6469888328568435</c:v>
                </c:pt>
                <c:pt idx="10">
                  <c:v>0.6615334865389895</c:v>
                </c:pt>
                <c:pt idx="11">
                  <c:v>0.6765695970926725</c:v>
                </c:pt>
                <c:pt idx="12">
                  <c:v>0.6921194294012017</c:v>
                </c:pt>
                <c:pt idx="13">
                  <c:v>0.7082065170141612</c:v>
                </c:pt>
                <c:pt idx="14">
                  <c:v>0.7248557494400998</c:v>
                </c:pt>
                <c:pt idx="15">
                  <c:v>0.7420934664896198</c:v>
                </c:pt>
                <c:pt idx="16">
                  <c:v>0.7599475603242787</c:v>
                </c:pt>
                <c:pt idx="17">
                  <c:v>0.7784475859342725</c:v>
                </c:pt>
                <c:pt idx="18">
                  <c:v>0.7976248808454199</c:v>
                </c:pt>
                <c:pt idx="19">
                  <c:v>0.8175126949423768</c:v>
                </c:pt>
                <c:pt idx="20">
                  <c:v>0.8381463313900548</c:v>
                </c:pt>
                <c:pt idx="21">
                  <c:v>0.8595632997442166</c:v>
                </c:pt>
                <c:pt idx="22">
                  <c:v>0.881803482462995</c:v>
                </c:pt>
                <c:pt idx="23">
                  <c:v>0.9049093161682984</c:v>
                </c:pt>
                <c:pt idx="24">
                  <c:v>0.9289259891572853</c:v>
                </c:pt>
                <c:pt idx="25">
                  <c:v>0.9539016568395005</c:v>
                </c:pt>
                <c:pt idx="26">
                  <c:v>0.9798876769688095</c:v>
                </c:pt>
                <c:pt idx="27">
                  <c:v>1.0069388667601913</c:v>
                </c:pt>
                <c:pt idx="28">
                  <c:v>1.0351137842306317</c:v>
                </c:pt>
                <c:pt idx="29">
                  <c:v>1.064475036386384</c:v>
                </c:pt>
                <c:pt idx="30">
                  <c:v>1.0950896171994815</c:v>
                </c:pt>
                <c:pt idx="31">
                  <c:v>1.12702927868055</c:v>
                </c:pt>
                <c:pt idx="32">
                  <c:v>1.1603709387708574</c:v>
                </c:pt>
                <c:pt idx="33">
                  <c:v>1.1951971302477633</c:v>
                </c:pt>
                <c:pt idx="34">
                  <c:v>1.2315964953791423</c:v>
                </c:pt>
                <c:pt idx="35">
                  <c:v>1.2696643316794092</c:v>
                </c:pt>
                <c:pt idx="36">
                  <c:v>1.3095031948228126</c:v>
                </c:pt>
                <c:pt idx="37">
                  <c:v>1.3512235655890568</c:v>
                </c:pt>
                <c:pt idx="38">
                  <c:v>1.3949445886363971</c:v>
                </c:pt>
                <c:pt idx="39">
                  <c:v>1.440794891977731</c:v>
                </c:pt>
                <c:pt idx="40">
                  <c:v>1.4889134972675084</c:v>
                </c:pt>
                <c:pt idx="41">
                  <c:v>1.5394508324330207</c:v>
                </c:pt>
                <c:pt idx="42">
                  <c:v>1.592569859836252</c:v>
                </c:pt>
                <c:pt idx="43">
                  <c:v>1.648447335061285</c:v>
                </c:pt>
                <c:pt idx="44">
                  <c:v>1.7072752136465257</c:v>
                </c:pt>
                <c:pt idx="45">
                  <c:v>1.7692622256563146</c:v>
                </c:pt>
                <c:pt idx="46">
                  <c:v>1.8346356410008418</c:v>
                </c:pt>
                <c:pt idx="47">
                  <c:v>1.9036432519150077</c:v>
                </c:pt>
                <c:pt idx="48">
                  <c:v>1.9765556031167777</c:v>
                </c:pt>
                <c:pt idx="49">
                  <c:v>2.0536685049699894</c:v>
                </c:pt>
                <c:pt idx="50">
                  <c:v>2.1353058706165546</c:v>
                </c:pt>
                <c:pt idx="51">
                  <c:v>2.2218229246745964</c:v>
                </c:pt>
                <c:pt idx="52">
                  <c:v>2.313609838910061</c:v>
                </c:pt>
                <c:pt idx="53">
                  <c:v>2.411095859497919</c:v>
                </c:pt>
                <c:pt idx="54">
                  <c:v>2.514754001377077</c:v>
                </c:pt>
                <c:pt idx="55">
                  <c:v>2.6251063980859666</c:v>
                </c:pt>
                <c:pt idx="56">
                  <c:v>2.742730410732202</c:v>
                </c:pt>
                <c:pt idx="57">
                  <c:v>2.8682656178744153</c:v>
                </c:pt>
                <c:pt idx="58">
                  <c:v>3.002421829621614</c:v>
                </c:pt>
                <c:pt idx="59">
                  <c:v>3.1459882948677205</c:v>
                </c:pt>
                <c:pt idx="60">
                  <c:v>3.299844301045066</c:v>
                </c:pt>
                <c:pt idx="61">
                  <c:v>3.464971402067245</c:v>
                </c:pt>
                <c:pt idx="62">
                  <c:v>3.6424675532727355</c:v>
                </c:pt>
                <c:pt idx="63">
                  <c:v>3.8335634835536605</c:v>
                </c:pt>
                <c:pt idx="64">
                  <c:v>4.03964169573716</c:v>
                </c:pt>
                <c:pt idx="65">
                  <c:v>4.262258558455407</c:v>
                </c:pt>
                <c:pt idx="66">
                  <c:v>4.503170037753032</c:v>
                </c:pt>
                <c:pt idx="67">
                  <c:v>4.764361716293028</c:v>
                </c:pt>
                <c:pt idx="68">
                  <c:v>5.048083863663695</c:v>
                </c:pt>
                <c:pt idx="69">
                  <c:v>5.3568924537362745</c:v>
                </c:pt>
                <c:pt idx="70">
                  <c:v>5.693697173867585</c:v>
                </c:pt>
                <c:pt idx="71">
                  <c:v>6.061817632841556</c:v>
                </c:pt>
                <c:pt idx="72">
                  <c:v>6.465049142785088</c:v>
                </c:pt>
                <c:pt idx="73">
                  <c:v>6.907739609880337</c:v>
                </c:pt>
                <c:pt idx="74">
                  <c:v>7.394879192955092</c:v>
                </c:pt>
                <c:pt idx="75">
                  <c:v>7.932204430696374</c:v>
                </c:pt>
                <c:pt idx="76">
                  <c:v>8.526318418071943</c:v>
                </c:pt>
                <c:pt idx="77">
                  <c:v>9.184828199193074</c:v>
                </c:pt>
                <c:pt idx="78">
                  <c:v>9.916499624631069</c:v>
                </c:pt>
                <c:pt idx="79">
                  <c:v>10.731428155073113</c:v>
                </c:pt>
                <c:pt idx="80">
                  <c:v>11.641220943907305</c:v>
                </c:pt>
                <c:pt idx="81">
                  <c:v>12.659180165894947</c:v>
                </c:pt>
                <c:pt idx="82">
                  <c:v>13.800468713022138</c:v>
                </c:pt>
                <c:pt idx="83">
                  <c:v>15.08222518126349</c:v>
                </c:pt>
                <c:pt idx="84">
                  <c:v>16.523572869475725</c:v>
                </c:pt>
                <c:pt idx="85">
                  <c:v>18.145433778059353</c:v>
                </c:pt>
                <c:pt idx="86">
                  <c:v>19.970009186220928</c:v>
                </c:pt>
                <c:pt idx="87">
                  <c:v>22.019719686957547</c:v>
                </c:pt>
                <c:pt idx="88">
                  <c:v>24.315309617840555</c:v>
                </c:pt>
                <c:pt idx="89">
                  <c:v>26.87272436222685</c:v>
                </c:pt>
                <c:pt idx="90">
                  <c:v>29.698298804074348</c:v>
                </c:pt>
                <c:pt idx="91">
                  <c:v>32.78183148001262</c:v>
                </c:pt>
                <c:pt idx="92">
                  <c:v>36.0874112519454</c:v>
                </c:pt>
                <c:pt idx="93">
                  <c:v>39.54263229842284</c:v>
                </c:pt>
                <c:pt idx="94">
                  <c:v>43.028287788376645</c:v>
                </c:pt>
                <c:pt idx="95">
                  <c:v>46.372707736387525</c:v>
                </c:pt>
                <c:pt idx="96">
                  <c:v>49.35679933804025</c:v>
                </c:pt>
                <c:pt idx="97">
                  <c:v>51.735674998865946</c:v>
                </c:pt>
                <c:pt idx="98">
                  <c:v>53.278214979778085</c:v>
                </c:pt>
                <c:pt idx="99">
                  <c:v>53.81672965679636</c:v>
                </c:pt>
                <c:pt idx="100">
                  <c:v>53.289566820415466</c:v>
                </c:pt>
                <c:pt idx="101">
                  <c:v>51.758037077661825</c:v>
                </c:pt>
                <c:pt idx="102">
                  <c:v>49.389496278116596</c:v>
                </c:pt>
                <c:pt idx="103">
                  <c:v>46.41476186989183</c:v>
                </c:pt>
                <c:pt idx="104">
                  <c:v>43.078486857910654</c:v>
                </c:pt>
                <c:pt idx="105">
                  <c:v>39.5996273492154</c:v>
                </c:pt>
                <c:pt idx="106">
                  <c:v>36.14982323368715</c:v>
                </c:pt>
                <c:pt idx="107">
                  <c:v>32.84834368607484</c:v>
                </c:pt>
                <c:pt idx="108">
                  <c:v>29.767721596863492</c:v>
                </c:pt>
                <c:pt idx="109">
                  <c:v>26.944029858736915</c:v>
                </c:pt>
                <c:pt idx="110">
                  <c:v>24.387641460460127</c:v>
                </c:pt>
                <c:pt idx="111">
                  <c:v>22.09238575632471</c:v>
                </c:pt>
                <c:pt idx="112">
                  <c:v>20.042464660787367</c:v>
                </c:pt>
                <c:pt idx="113">
                  <c:v>18.21726013388675</c:v>
                </c:pt>
                <c:pt idx="114">
                  <c:v>16.594456441497652</c:v>
                </c:pt>
                <c:pt idx="115">
                  <c:v>15.151937311228446</c:v>
                </c:pt>
                <c:pt idx="116">
                  <c:v>13.86884840664602</c:v>
                </c:pt>
                <c:pt idx="117">
                  <c:v>12.726119505097518</c:v>
                </c:pt>
                <c:pt idx="118">
                  <c:v>11.70665312983228</c:v>
                </c:pt>
                <c:pt idx="119">
                  <c:v>10.795317884860083</c:v>
                </c:pt>
                <c:pt idx="120">
                  <c:v>9.978835448403036</c:v>
                </c:pt>
                <c:pt idx="121">
                  <c:v>9.24561650952718</c:v>
                </c:pt>
                <c:pt idx="122">
                  <c:v>8.58557875926641</c:v>
                </c:pt>
                <c:pt idx="123">
                  <c:v>7.989965860837566</c:v>
                </c:pt>
                <c:pt idx="124">
                  <c:v>7.451177477721695</c:v>
                </c:pt>
                <c:pt idx="125">
                  <c:v>6.962615069155643</c:v>
                </c:pt>
                <c:pt idx="126">
                  <c:v>6.518545007002273</c:v>
                </c:pt>
                <c:pt idx="127">
                  <c:v>6.1139787960080625</c:v>
                </c:pt>
                <c:pt idx="128">
                  <c:v>5.744569254353639</c:v>
                </c:pt>
                <c:pt idx="129">
                  <c:v>5.406521093317592</c:v>
                </c:pt>
                <c:pt idx="130">
                  <c:v>5.09651421060992</c:v>
                </c:pt>
                <c:pt idx="131">
                  <c:v>4.811638050318857</c:v>
                </c:pt>
                <c:pt idx="132">
                  <c:v>4.549335504039579</c:v>
                </c:pt>
                <c:pt idx="133">
                  <c:v>4.307354985288992</c:v>
                </c:pt>
                <c:pt idx="134">
                  <c:v>4.083709476003788</c:v>
                </c:pt>
                <c:pt idx="135">
                  <c:v>3.8766415047720537</c:v>
                </c:pt>
                <c:pt idx="136">
                  <c:v>3.684593164279956</c:v>
                </c:pt>
                <c:pt idx="137">
                  <c:v>3.5061804071563127</c:v>
                </c:pt>
                <c:pt idx="138">
                  <c:v>3.340170974422392</c:v>
                </c:pt>
                <c:pt idx="139">
                  <c:v>3.1854654099279722</c:v>
                </c:pt>
                <c:pt idx="140">
                  <c:v>3.0410806987936656</c:v>
                </c:pt>
                <c:pt idx="141">
                  <c:v>2.9061361397596523</c:v>
                </c:pt>
                <c:pt idx="142">
                  <c:v>2.779841122035124</c:v>
                </c:pt>
                <c:pt idx="143">
                  <c:v>2.6614845284228683</c:v>
                </c:pt>
                <c:pt idx="144">
                  <c:v>2.550425529505727</c:v>
                </c:pt>
                <c:pt idx="145">
                  <c:v>2.4460855698855912</c:v>
                </c:pt>
                <c:pt idx="146">
                  <c:v>2.347941377820381</c:v>
                </c:pt>
                <c:pt idx="147">
                  <c:v>2.2555188551863083</c:v>
                </c:pt>
                <c:pt idx="148">
                  <c:v>2.1683877261409936</c:v>
                </c:pt>
                <c:pt idx="149">
                  <c:v>2.0861568409794673</c:v>
                </c:pt>
                <c:pt idx="150">
                  <c:v>2.0084700468831596</c:v>
                </c:pt>
                <c:pt idx="151">
                  <c:v>1.935002550142125</c:v>
                </c:pt>
                <c:pt idx="152">
                  <c:v>1.8654577052916261</c:v>
                </c:pt>
                <c:pt idx="153">
                  <c:v>1.7995641757977974</c:v>
                </c:pt>
                <c:pt idx="154">
                  <c:v>1.737073418731109</c:v>
                </c:pt>
                <c:pt idx="155">
                  <c:v>1.6777574524858936</c:v>
                </c:pt>
                <c:pt idx="156">
                  <c:v>1.6214068722364443</c:v>
                </c:pt>
                <c:pt idx="157">
                  <c:v>1.5678290826265846</c:v>
                </c:pt>
                <c:pt idx="158">
                  <c:v>1.51684672128407</c:v>
                </c:pt>
                <c:pt idx="159">
                  <c:v>1.4682962502596089</c:v>
                </c:pt>
                <c:pt idx="160">
                  <c:v>1.4220266954961296</c:v>
                </c:pt>
                <c:pt idx="161">
                  <c:v>1.3778985170126277</c:v>
                </c:pt>
                <c:pt idx="162">
                  <c:v>1.3357825947042652</c:v>
                </c:pt>
                <c:pt idx="163">
                  <c:v>1.2955593165709607</c:v>
                </c:pt>
                <c:pt idx="164">
                  <c:v>1.257117757840836</c:v>
                </c:pt>
                <c:pt idx="165">
                  <c:v>1.2203549408745</c:v>
                </c:pt>
                <c:pt idx="166">
                  <c:v>1.1851751669753883</c:v>
                </c:pt>
                <c:pt idx="167">
                  <c:v>1.1514894123029495</c:v>
                </c:pt>
                <c:pt idx="168">
                  <c:v>1.1192147810134252</c:v>
                </c:pt>
                <c:pt idx="169">
                  <c:v>1.0882740095685555</c:v>
                </c:pt>
                <c:pt idx="170">
                  <c:v>1.0585950168540277</c:v>
                </c:pt>
                <c:pt idx="171">
                  <c:v>1.0301104953714804</c:v>
                </c:pt>
                <c:pt idx="172">
                  <c:v>1.0027575393037529</c:v>
                </c:pt>
                <c:pt idx="173">
                  <c:v>0.9764773057294976</c:v>
                </c:pt>
                <c:pt idx="174">
                  <c:v>0.9512147056752054</c:v>
                </c:pt>
                <c:pt idx="175">
                  <c:v>0.9269181220592648</c:v>
                </c:pt>
                <c:pt idx="176">
                  <c:v>0.9035391519049666</c:v>
                </c:pt>
                <c:pt idx="177">
                  <c:v>0.8810323704764036</c:v>
                </c:pt>
                <c:pt idx="178">
                  <c:v>0.8593551152482601</c:v>
                </c:pt>
                <c:pt idx="179">
                  <c:v>0.8384672878370775</c:v>
                </c:pt>
                <c:pt idx="180">
                  <c:v>0.8183311722147936</c:v>
                </c:pt>
                <c:pt idx="181">
                  <c:v>0.7989112677042255</c:v>
                </c:pt>
                <c:pt idx="182">
                  <c:v>0.7801741354039178</c:v>
                </c:pt>
                <c:pt idx="183">
                  <c:v>0.7620882568297566</c:v>
                </c:pt>
                <c:pt idx="184">
                  <c:v>0.7446239036808783</c:v>
                </c:pt>
                <c:pt idx="185">
                  <c:v>0.7277530177444931</c:v>
                </c:pt>
                <c:pt idx="186">
                  <c:v>0.7114491000533827</c:v>
                </c:pt>
                <c:pt idx="187">
                  <c:v>0.6956871084930903</c:v>
                </c:pt>
                <c:pt idx="188">
                  <c:v>0.6804433631342909</c:v>
                </c:pt>
                <c:pt idx="189">
                  <c:v>0.6656954586341327</c:v>
                </c:pt>
                <c:pt idx="190">
                  <c:v>0.6514221831127407</c:v>
                </c:pt>
                <c:pt idx="191">
                  <c:v>0.6376034429656281</c:v>
                </c:pt>
                <c:pt idx="192">
                  <c:v>0.6242201931228256</c:v>
                </c:pt>
                <c:pt idx="193">
                  <c:v>0.6112543723105449</c:v>
                </c:pt>
                <c:pt idx="194">
                  <c:v>0.5986888429103919</c:v>
                </c:pt>
                <c:pt idx="195">
                  <c:v>0.5865073350491832</c:v>
                </c:pt>
                <c:pt idx="196">
                  <c:v>0.5746943945832419</c:v>
                </c:pt>
                <c:pt idx="197">
                  <c:v>0.5632353346711421</c:v>
                </c:pt>
                <c:pt idx="198">
                  <c:v>0.5521161906566344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'calc.'!$F$7</c:f>
              <c:strCache>
                <c:ptCount val="1"/>
                <c:pt idx="0">
                  <c:v>Im(Z)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'calc.'!$B$8:$B$206</c:f>
              <c:numCache>
                <c:ptCount val="199"/>
                <c:pt idx="0">
                  <c:v>10.066901603805704</c:v>
                </c:pt>
                <c:pt idx="1">
                  <c:v>10.06743795124201</c:v>
                </c:pt>
                <c:pt idx="2">
                  <c:v>10.067974298678315</c:v>
                </c:pt>
                <c:pt idx="3">
                  <c:v>10.068510646114621</c:v>
                </c:pt>
                <c:pt idx="4">
                  <c:v>10.069046993550927</c:v>
                </c:pt>
                <c:pt idx="5">
                  <c:v>10.069583340987233</c:v>
                </c:pt>
                <c:pt idx="6">
                  <c:v>10.070119688423539</c:v>
                </c:pt>
                <c:pt idx="7">
                  <c:v>10.070656035859844</c:v>
                </c:pt>
                <c:pt idx="8">
                  <c:v>10.071192383296152</c:v>
                </c:pt>
                <c:pt idx="9">
                  <c:v>10.071728730732458</c:v>
                </c:pt>
                <c:pt idx="10">
                  <c:v>10.072265078168764</c:v>
                </c:pt>
                <c:pt idx="11">
                  <c:v>10.07280142560507</c:v>
                </c:pt>
                <c:pt idx="12">
                  <c:v>10.073337773041375</c:v>
                </c:pt>
                <c:pt idx="13">
                  <c:v>10.073874120477681</c:v>
                </c:pt>
                <c:pt idx="14">
                  <c:v>10.074410467913987</c:v>
                </c:pt>
                <c:pt idx="15">
                  <c:v>10.074946815350293</c:v>
                </c:pt>
                <c:pt idx="16">
                  <c:v>10.075483162786599</c:v>
                </c:pt>
                <c:pt idx="17">
                  <c:v>10.076019510222906</c:v>
                </c:pt>
                <c:pt idx="18">
                  <c:v>10.076555857659212</c:v>
                </c:pt>
                <c:pt idx="19">
                  <c:v>10.077092205095518</c:v>
                </c:pt>
                <c:pt idx="20">
                  <c:v>10.077628552531824</c:v>
                </c:pt>
                <c:pt idx="21">
                  <c:v>10.07816489996813</c:v>
                </c:pt>
                <c:pt idx="22">
                  <c:v>10.078701247404435</c:v>
                </c:pt>
                <c:pt idx="23">
                  <c:v>10.079237594840741</c:v>
                </c:pt>
                <c:pt idx="24">
                  <c:v>10.079773942277047</c:v>
                </c:pt>
                <c:pt idx="25">
                  <c:v>10.080310289713353</c:v>
                </c:pt>
                <c:pt idx="26">
                  <c:v>10.08084663714966</c:v>
                </c:pt>
                <c:pt idx="27">
                  <c:v>10.081382984585966</c:v>
                </c:pt>
                <c:pt idx="28">
                  <c:v>10.081919332022272</c:v>
                </c:pt>
                <c:pt idx="29">
                  <c:v>10.082455679458578</c:v>
                </c:pt>
                <c:pt idx="30">
                  <c:v>10.082992026894884</c:v>
                </c:pt>
                <c:pt idx="31">
                  <c:v>10.08352837433119</c:v>
                </c:pt>
                <c:pt idx="32">
                  <c:v>10.084064721767495</c:v>
                </c:pt>
                <c:pt idx="33">
                  <c:v>10.084601069203801</c:v>
                </c:pt>
                <c:pt idx="34">
                  <c:v>10.085137416640107</c:v>
                </c:pt>
                <c:pt idx="35">
                  <c:v>10.085673764076414</c:v>
                </c:pt>
                <c:pt idx="36">
                  <c:v>10.08621011151272</c:v>
                </c:pt>
                <c:pt idx="37">
                  <c:v>10.086746458949026</c:v>
                </c:pt>
                <c:pt idx="38">
                  <c:v>10.087282806385332</c:v>
                </c:pt>
                <c:pt idx="39">
                  <c:v>10.087819153821638</c:v>
                </c:pt>
                <c:pt idx="40">
                  <c:v>10.088355501257944</c:v>
                </c:pt>
                <c:pt idx="41">
                  <c:v>10.08889184869425</c:v>
                </c:pt>
                <c:pt idx="42">
                  <c:v>10.089428196130555</c:v>
                </c:pt>
                <c:pt idx="43">
                  <c:v>10.089964543566861</c:v>
                </c:pt>
                <c:pt idx="44">
                  <c:v>10.090500891003169</c:v>
                </c:pt>
                <c:pt idx="45">
                  <c:v>10.091037238439474</c:v>
                </c:pt>
                <c:pt idx="46">
                  <c:v>10.09157358587578</c:v>
                </c:pt>
                <c:pt idx="47">
                  <c:v>10.092109933312086</c:v>
                </c:pt>
                <c:pt idx="48">
                  <c:v>10.092646280748392</c:v>
                </c:pt>
                <c:pt idx="49">
                  <c:v>10.093182628184698</c:v>
                </c:pt>
                <c:pt idx="50">
                  <c:v>10.093718975621004</c:v>
                </c:pt>
                <c:pt idx="51">
                  <c:v>10.09425532305731</c:v>
                </c:pt>
                <c:pt idx="52">
                  <c:v>10.094791670493617</c:v>
                </c:pt>
                <c:pt idx="53">
                  <c:v>10.095328017929923</c:v>
                </c:pt>
                <c:pt idx="54">
                  <c:v>10.095864365366229</c:v>
                </c:pt>
                <c:pt idx="55">
                  <c:v>10.096400712802534</c:v>
                </c:pt>
                <c:pt idx="56">
                  <c:v>10.09693706023884</c:v>
                </c:pt>
                <c:pt idx="57">
                  <c:v>10.097473407675146</c:v>
                </c:pt>
                <c:pt idx="58">
                  <c:v>10.098009755111452</c:v>
                </c:pt>
                <c:pt idx="59">
                  <c:v>10.098546102547758</c:v>
                </c:pt>
                <c:pt idx="60">
                  <c:v>10.099082449984063</c:v>
                </c:pt>
                <c:pt idx="61">
                  <c:v>10.099618797420371</c:v>
                </c:pt>
                <c:pt idx="62">
                  <c:v>10.100155144856677</c:v>
                </c:pt>
                <c:pt idx="63">
                  <c:v>10.100691492292983</c:v>
                </c:pt>
                <c:pt idx="64">
                  <c:v>10.101227839729289</c:v>
                </c:pt>
                <c:pt idx="65">
                  <c:v>10.101764187165594</c:v>
                </c:pt>
                <c:pt idx="66">
                  <c:v>10.1023005346019</c:v>
                </c:pt>
                <c:pt idx="67">
                  <c:v>10.102836882038206</c:v>
                </c:pt>
                <c:pt idx="68">
                  <c:v>10.103373229474512</c:v>
                </c:pt>
                <c:pt idx="69">
                  <c:v>10.103909576910818</c:v>
                </c:pt>
                <c:pt idx="70">
                  <c:v>10.104445924347125</c:v>
                </c:pt>
                <c:pt idx="71">
                  <c:v>10.104982271783431</c:v>
                </c:pt>
                <c:pt idx="72">
                  <c:v>10.105518619219737</c:v>
                </c:pt>
                <c:pt idx="73">
                  <c:v>10.106054966656043</c:v>
                </c:pt>
                <c:pt idx="74">
                  <c:v>10.106591314092348</c:v>
                </c:pt>
                <c:pt idx="75">
                  <c:v>10.107127661528654</c:v>
                </c:pt>
                <c:pt idx="76">
                  <c:v>10.10766400896496</c:v>
                </c:pt>
                <c:pt idx="77">
                  <c:v>10.108200356401266</c:v>
                </c:pt>
                <c:pt idx="78">
                  <c:v>10.108736703837574</c:v>
                </c:pt>
                <c:pt idx="79">
                  <c:v>10.10927305127388</c:v>
                </c:pt>
                <c:pt idx="80">
                  <c:v>10.109809398710185</c:v>
                </c:pt>
                <c:pt idx="81">
                  <c:v>10.110345746146491</c:v>
                </c:pt>
                <c:pt idx="82">
                  <c:v>10.110882093582797</c:v>
                </c:pt>
                <c:pt idx="83">
                  <c:v>10.111418441019103</c:v>
                </c:pt>
                <c:pt idx="84">
                  <c:v>10.111954788455408</c:v>
                </c:pt>
                <c:pt idx="85">
                  <c:v>10.112491135891714</c:v>
                </c:pt>
                <c:pt idx="86">
                  <c:v>10.11302748332802</c:v>
                </c:pt>
                <c:pt idx="87">
                  <c:v>10.113563830764326</c:v>
                </c:pt>
                <c:pt idx="88">
                  <c:v>10.114100178200633</c:v>
                </c:pt>
                <c:pt idx="89">
                  <c:v>10.11463652563694</c:v>
                </c:pt>
                <c:pt idx="90">
                  <c:v>10.115172873073245</c:v>
                </c:pt>
                <c:pt idx="91">
                  <c:v>10.115709220509551</c:v>
                </c:pt>
                <c:pt idx="92">
                  <c:v>10.116245567945857</c:v>
                </c:pt>
                <c:pt idx="93">
                  <c:v>10.116781915382163</c:v>
                </c:pt>
                <c:pt idx="94">
                  <c:v>10.117318262818468</c:v>
                </c:pt>
                <c:pt idx="95">
                  <c:v>10.117854610254774</c:v>
                </c:pt>
                <c:pt idx="96">
                  <c:v>10.118390957691082</c:v>
                </c:pt>
                <c:pt idx="97">
                  <c:v>10.118927305127388</c:v>
                </c:pt>
                <c:pt idx="98">
                  <c:v>10.119463652563693</c:v>
                </c:pt>
                <c:pt idx="99">
                  <c:v>10.12</c:v>
                </c:pt>
                <c:pt idx="100">
                  <c:v>10.120536347436305</c:v>
                </c:pt>
                <c:pt idx="101">
                  <c:v>10.12107269487261</c:v>
                </c:pt>
                <c:pt idx="102">
                  <c:v>10.121609042308917</c:v>
                </c:pt>
                <c:pt idx="103">
                  <c:v>10.122145389745222</c:v>
                </c:pt>
                <c:pt idx="104">
                  <c:v>10.122681737181528</c:v>
                </c:pt>
                <c:pt idx="105">
                  <c:v>10.123218084617836</c:v>
                </c:pt>
                <c:pt idx="106">
                  <c:v>10.123754432054142</c:v>
                </c:pt>
                <c:pt idx="107">
                  <c:v>10.124290779490448</c:v>
                </c:pt>
                <c:pt idx="108">
                  <c:v>10.124827126926753</c:v>
                </c:pt>
                <c:pt idx="109">
                  <c:v>10.12536347436306</c:v>
                </c:pt>
                <c:pt idx="110">
                  <c:v>10.125899821799365</c:v>
                </c:pt>
                <c:pt idx="111">
                  <c:v>10.12643616923567</c:v>
                </c:pt>
                <c:pt idx="112">
                  <c:v>10.126972516671977</c:v>
                </c:pt>
                <c:pt idx="113">
                  <c:v>10.127508864108282</c:v>
                </c:pt>
                <c:pt idx="114">
                  <c:v>10.12804521154459</c:v>
                </c:pt>
                <c:pt idx="115">
                  <c:v>10.128581558980896</c:v>
                </c:pt>
                <c:pt idx="116">
                  <c:v>10.129117906417202</c:v>
                </c:pt>
                <c:pt idx="117">
                  <c:v>10.129654253853507</c:v>
                </c:pt>
                <c:pt idx="118">
                  <c:v>10.130190601289813</c:v>
                </c:pt>
                <c:pt idx="119">
                  <c:v>10.13072694872612</c:v>
                </c:pt>
                <c:pt idx="120">
                  <c:v>10.131263296162425</c:v>
                </c:pt>
                <c:pt idx="121">
                  <c:v>10.13179964359873</c:v>
                </c:pt>
                <c:pt idx="122">
                  <c:v>10.132335991035038</c:v>
                </c:pt>
                <c:pt idx="123">
                  <c:v>10.132872338471344</c:v>
                </c:pt>
                <c:pt idx="124">
                  <c:v>10.13340868590765</c:v>
                </c:pt>
                <c:pt idx="125">
                  <c:v>10.133945033343956</c:v>
                </c:pt>
                <c:pt idx="126">
                  <c:v>10.134481380780262</c:v>
                </c:pt>
                <c:pt idx="127">
                  <c:v>10.135017728216567</c:v>
                </c:pt>
                <c:pt idx="128">
                  <c:v>10.135554075652873</c:v>
                </c:pt>
                <c:pt idx="129">
                  <c:v>10.136090423089179</c:v>
                </c:pt>
                <c:pt idx="130">
                  <c:v>10.136626770525485</c:v>
                </c:pt>
                <c:pt idx="131">
                  <c:v>10.137163117961792</c:v>
                </c:pt>
                <c:pt idx="132">
                  <c:v>10.137699465398098</c:v>
                </c:pt>
                <c:pt idx="133">
                  <c:v>10.138235812834404</c:v>
                </c:pt>
                <c:pt idx="134">
                  <c:v>10.13877216027071</c:v>
                </c:pt>
                <c:pt idx="135">
                  <c:v>10.139308507707016</c:v>
                </c:pt>
                <c:pt idx="136">
                  <c:v>10.139844855143322</c:v>
                </c:pt>
                <c:pt idx="137">
                  <c:v>10.140381202579627</c:v>
                </c:pt>
                <c:pt idx="138">
                  <c:v>10.140917550015933</c:v>
                </c:pt>
                <c:pt idx="139">
                  <c:v>10.141453897452239</c:v>
                </c:pt>
                <c:pt idx="140">
                  <c:v>10.141990244888547</c:v>
                </c:pt>
                <c:pt idx="141">
                  <c:v>10.142526592324852</c:v>
                </c:pt>
                <c:pt idx="142">
                  <c:v>10.143062939761158</c:v>
                </c:pt>
                <c:pt idx="143">
                  <c:v>10.143599287197464</c:v>
                </c:pt>
                <c:pt idx="144">
                  <c:v>10.14413563463377</c:v>
                </c:pt>
                <c:pt idx="145">
                  <c:v>10.144671982070076</c:v>
                </c:pt>
                <c:pt idx="146">
                  <c:v>10.145208329506382</c:v>
                </c:pt>
                <c:pt idx="147">
                  <c:v>10.145744676942687</c:v>
                </c:pt>
                <c:pt idx="148">
                  <c:v>10.146281024378993</c:v>
                </c:pt>
                <c:pt idx="149">
                  <c:v>10.1468173718153</c:v>
                </c:pt>
                <c:pt idx="150">
                  <c:v>10.147353719251607</c:v>
                </c:pt>
                <c:pt idx="151">
                  <c:v>10.147890066687912</c:v>
                </c:pt>
                <c:pt idx="152">
                  <c:v>10.148426414124218</c:v>
                </c:pt>
                <c:pt idx="153">
                  <c:v>10.148962761560524</c:v>
                </c:pt>
                <c:pt idx="154">
                  <c:v>10.14949910899683</c:v>
                </c:pt>
                <c:pt idx="155">
                  <c:v>10.150035456433136</c:v>
                </c:pt>
                <c:pt idx="156">
                  <c:v>10.150571803869441</c:v>
                </c:pt>
                <c:pt idx="157">
                  <c:v>10.151108151305749</c:v>
                </c:pt>
                <c:pt idx="158">
                  <c:v>10.151644498742055</c:v>
                </c:pt>
                <c:pt idx="159">
                  <c:v>10.15218084617836</c:v>
                </c:pt>
                <c:pt idx="160">
                  <c:v>10.152717193614667</c:v>
                </c:pt>
                <c:pt idx="161">
                  <c:v>10.153253541050972</c:v>
                </c:pt>
                <c:pt idx="162">
                  <c:v>10.153789888487278</c:v>
                </c:pt>
                <c:pt idx="163">
                  <c:v>10.154326235923584</c:v>
                </c:pt>
                <c:pt idx="164">
                  <c:v>10.15486258335989</c:v>
                </c:pt>
                <c:pt idx="165">
                  <c:v>10.155398930796196</c:v>
                </c:pt>
                <c:pt idx="166">
                  <c:v>10.155935278232503</c:v>
                </c:pt>
                <c:pt idx="167">
                  <c:v>10.156471625668809</c:v>
                </c:pt>
                <c:pt idx="168">
                  <c:v>10.157007973105115</c:v>
                </c:pt>
                <c:pt idx="169">
                  <c:v>10.15754432054142</c:v>
                </c:pt>
                <c:pt idx="170">
                  <c:v>10.158080667977726</c:v>
                </c:pt>
                <c:pt idx="171">
                  <c:v>10.158617015414032</c:v>
                </c:pt>
                <c:pt idx="172">
                  <c:v>10.159153362850338</c:v>
                </c:pt>
                <c:pt idx="173">
                  <c:v>10.159689710286644</c:v>
                </c:pt>
                <c:pt idx="174">
                  <c:v>10.16022605772295</c:v>
                </c:pt>
                <c:pt idx="175">
                  <c:v>10.160762405159257</c:v>
                </c:pt>
                <c:pt idx="176">
                  <c:v>10.161298752595563</c:v>
                </c:pt>
                <c:pt idx="177">
                  <c:v>10.161835100031869</c:v>
                </c:pt>
                <c:pt idx="178">
                  <c:v>10.162371447468175</c:v>
                </c:pt>
                <c:pt idx="179">
                  <c:v>10.16290779490448</c:v>
                </c:pt>
                <c:pt idx="180">
                  <c:v>10.163444142340786</c:v>
                </c:pt>
                <c:pt idx="181">
                  <c:v>10.163980489777092</c:v>
                </c:pt>
                <c:pt idx="182">
                  <c:v>10.164516837213398</c:v>
                </c:pt>
                <c:pt idx="183">
                  <c:v>10.165053184649706</c:v>
                </c:pt>
                <c:pt idx="184">
                  <c:v>10.165589532086011</c:v>
                </c:pt>
                <c:pt idx="185">
                  <c:v>10.166125879522317</c:v>
                </c:pt>
                <c:pt idx="186">
                  <c:v>10.166662226958623</c:v>
                </c:pt>
                <c:pt idx="187">
                  <c:v>10.167198574394929</c:v>
                </c:pt>
                <c:pt idx="188">
                  <c:v>10.167734921831235</c:v>
                </c:pt>
                <c:pt idx="189">
                  <c:v>10.16827126926754</c:v>
                </c:pt>
                <c:pt idx="190">
                  <c:v>10.168807616703846</c:v>
                </c:pt>
                <c:pt idx="191">
                  <c:v>10.169343964140152</c:v>
                </c:pt>
                <c:pt idx="192">
                  <c:v>10.16988031157646</c:v>
                </c:pt>
                <c:pt idx="193">
                  <c:v>10.170416659012766</c:v>
                </c:pt>
                <c:pt idx="194">
                  <c:v>10.170953006449071</c:v>
                </c:pt>
                <c:pt idx="195">
                  <c:v>10.171489353885377</c:v>
                </c:pt>
                <c:pt idx="196">
                  <c:v>10.172025701321683</c:v>
                </c:pt>
                <c:pt idx="197">
                  <c:v>10.172562048757989</c:v>
                </c:pt>
                <c:pt idx="198">
                  <c:v>10.173098396194295</c:v>
                </c:pt>
              </c:numCache>
            </c:numRef>
          </c:xVal>
          <c:yVal>
            <c:numRef>
              <c:f>'calc.'!$F$8:$F$206</c:f>
              <c:numCache>
                <c:ptCount val="199"/>
                <c:pt idx="0">
                  <c:v>20.151183457930138</c:v>
                </c:pt>
                <c:pt idx="1">
                  <c:v>20.205775271917233</c:v>
                </c:pt>
                <c:pt idx="2">
                  <c:v>20.26144177380682</c:v>
                </c:pt>
                <c:pt idx="3">
                  <c:v>20.318215104084068</c:v>
                </c:pt>
                <c:pt idx="4">
                  <c:v>20.376128680936723</c:v>
                </c:pt>
                <c:pt idx="5">
                  <c:v>20.435217263440144</c:v>
                </c:pt>
                <c:pt idx="6">
                  <c:v>20.495517018462994</c:v>
                </c:pt>
                <c:pt idx="7">
                  <c:v>20.55706559154856</c:v>
                </c:pt>
                <c:pt idx="8">
                  <c:v>20.619902182043205</c:v>
                </c:pt>
                <c:pt idx="9">
                  <c:v>20.684067622762537</c:v>
                </c:pt>
                <c:pt idx="10">
                  <c:v>20.749604464517212</c:v>
                </c:pt>
                <c:pt idx="11">
                  <c:v>20.81655706583232</c:v>
                </c:pt>
                <c:pt idx="12">
                  <c:v>20.88497168823098</c:v>
                </c:pt>
                <c:pt idx="13">
                  <c:v>20.954896597477124</c:v>
                </c:pt>
                <c:pt idx="14">
                  <c:v>21.02638217120638</c:v>
                </c:pt>
                <c:pt idx="15">
                  <c:v>21.099481013404237</c:v>
                </c:pt>
                <c:pt idx="16">
                  <c:v>21.174248076233155</c:v>
                </c:pt>
                <c:pt idx="17">
                  <c:v>21.250740789745063</c:v>
                </c:pt>
                <c:pt idx="18">
                  <c:v>21.32901920006263</c:v>
                </c:pt>
                <c:pt idx="19">
                  <c:v>21.409146116661752</c:v>
                </c:pt>
                <c:pt idx="20">
                  <c:v>21.491187269434203</c:v>
                </c:pt>
                <c:pt idx="21">
                  <c:v>21.575211476269732</c:v>
                </c:pt>
                <c:pt idx="22">
                  <c:v>21.661290821955948</c:v>
                </c:pt>
                <c:pt idx="23">
                  <c:v>21.749500849264074</c:v>
                </c:pt>
                <c:pt idx="24">
                  <c:v>21.839920763152115</c:v>
                </c:pt>
                <c:pt idx="25">
                  <c:v>21.9326336491048</c:v>
                </c:pt>
                <c:pt idx="26">
                  <c:v>22.02772670670807</c:v>
                </c:pt>
                <c:pt idx="27">
                  <c:v>22.125291499649435</c:v>
                </c:pt>
                <c:pt idx="28">
                  <c:v>22.22542422343336</c:v>
                </c:pt>
                <c:pt idx="29">
                  <c:v>22.32822599220944</c:v>
                </c:pt>
                <c:pt idx="30">
                  <c:v>22.433803146225895</c:v>
                </c:pt>
                <c:pt idx="31">
                  <c:v>22.542267581544163</c:v>
                </c:pt>
                <c:pt idx="32">
                  <c:v>22.653737103787325</c:v>
                </c:pt>
                <c:pt idx="33">
                  <c:v>22.768335807832617</c:v>
                </c:pt>
                <c:pt idx="34">
                  <c:v>22.886194485516114</c:v>
                </c:pt>
                <c:pt idx="35">
                  <c:v>23.00745106357892</c:v>
                </c:pt>
                <c:pt idx="36">
                  <c:v>23.132251074243186</c:v>
                </c:pt>
                <c:pt idx="37">
                  <c:v>23.260748161012913</c:v>
                </c:pt>
                <c:pt idx="38">
                  <c:v>23.393104622443722</c:v>
                </c:pt>
                <c:pt idx="39">
                  <c:v>23.52949199684333</c:v>
                </c:pt>
                <c:pt idx="40">
                  <c:v>23.670091691044753</c:v>
                </c:pt>
                <c:pt idx="41">
                  <c:v>23.815095656579615</c:v>
                </c:pt>
                <c:pt idx="42">
                  <c:v>23.964707116763833</c:v>
                </c:pt>
                <c:pt idx="43">
                  <c:v>24.119141348358305</c:v>
                </c:pt>
                <c:pt idx="44">
                  <c:v>24.27862652160999</c:v>
                </c:pt>
                <c:pt idx="45">
                  <c:v>24.443404602547126</c:v>
                </c:pt>
                <c:pt idx="46">
                  <c:v>24.613732321440725</c:v>
                </c:pt>
                <c:pt idx="47">
                  <c:v>24.789882211248226</c:v>
                </c:pt>
                <c:pt idx="48">
                  <c:v>24.972143719668075</c:v>
                </c:pt>
                <c:pt idx="49">
                  <c:v>25.16082439804527</c:v>
                </c:pt>
                <c:pt idx="50">
                  <c:v>25.356251169744347</c:v>
                </c:pt>
                <c:pt idx="51">
                  <c:v>25.558771679662392</c:v>
                </c:pt>
                <c:pt idx="52">
                  <c:v>25.76875572518258</c:v>
                </c:pt>
                <c:pt idx="53">
                  <c:v>25.986596766908715</c:v>
                </c:pt>
                <c:pt idx="54">
                  <c:v>26.21271351481461</c:v>
                </c:pt>
                <c:pt idx="55">
                  <c:v>26.447551581719843</c:v>
                </c:pt>
                <c:pt idx="56">
                  <c:v>26.691585190941417</c:v>
                </c:pt>
                <c:pt idx="57">
                  <c:v>26.945318918159202</c:v>
                </c:pt>
                <c:pt idx="58">
                  <c:v>27.209289438376008</c:v>
                </c:pt>
                <c:pt idx="59">
                  <c:v>27.484067236639227</c:v>
                </c:pt>
                <c:pt idx="60">
                  <c:v>27.770258224882184</c:v>
                </c:pt>
                <c:pt idx="61">
                  <c:v>28.068505185587675</c:v>
                </c:pt>
                <c:pt idx="62">
                  <c:v>28.379488934107503</c:v>
                </c:pt>
                <c:pt idx="63">
                  <c:v>28.703929053261078</c:v>
                </c:pt>
                <c:pt idx="64">
                  <c:v>29.04258400286529</c:v>
                </c:pt>
                <c:pt idx="65">
                  <c:v>29.39625033927062</c:v>
                </c:pt>
                <c:pt idx="66">
                  <c:v>29.765760689944173</c:v>
                </c:pt>
                <c:pt idx="67">
                  <c:v>30.151980008268573</c:v>
                </c:pt>
                <c:pt idx="68">
                  <c:v>30.55579947388343</c:v>
                </c:pt>
                <c:pt idx="69">
                  <c:v>30.978127190439558</c:v>
                </c:pt>
                <c:pt idx="70">
                  <c:v>31.419874547406327</c:v>
                </c:pt>
                <c:pt idx="71">
                  <c:v>31.88193673069216</c:v>
                </c:pt>
                <c:pt idx="72">
                  <c:v>32.3651653556505</c:v>
                </c:pt>
                <c:pt idx="73">
                  <c:v>32.87033051089523</c:v>
                </c:pt>
                <c:pt idx="74">
                  <c:v>33.39806858398832</c:v>
                </c:pt>
                <c:pt idx="75">
                  <c:v>33.94881101284229</c:v>
                </c:pt>
                <c:pt idx="76">
                  <c:v>34.52268746969568</c:v>
                </c:pt>
                <c:pt idx="77">
                  <c:v>35.11939481088915</c:v>
                </c:pt>
                <c:pt idx="78">
                  <c:v>35.738020261597775</c:v>
                </c:pt>
                <c:pt idx="79">
                  <c:v>36.376803574673374</c:v>
                </c:pt>
                <c:pt idx="80">
                  <c:v>37.03281813422319</c:v>
                </c:pt>
                <c:pt idx="81">
                  <c:v>37.70154505230694</c:v>
                </c:pt>
                <c:pt idx="82">
                  <c:v>38.376307297282324</c:v>
                </c:pt>
                <c:pt idx="83">
                  <c:v>39.04752328354654</c:v>
                </c:pt>
                <c:pt idx="84">
                  <c:v>39.70173251549315</c:v>
                </c:pt>
                <c:pt idx="85">
                  <c:v>40.32034288349091</c:v>
                </c:pt>
                <c:pt idx="86">
                  <c:v>40.878056201195264</c:v>
                </c:pt>
                <c:pt idx="87">
                  <c:v>41.340956889017775</c:v>
                </c:pt>
                <c:pt idx="88">
                  <c:v>41.66431769336987</c:v>
                </c:pt>
                <c:pt idx="89">
                  <c:v>41.79031594317046</c:v>
                </c:pt>
                <c:pt idx="90">
                  <c:v>41.64610391120649</c:v>
                </c:pt>
                <c:pt idx="91">
                  <c:v>41.14307522086348</c:v>
                </c:pt>
                <c:pt idx="92">
                  <c:v>40.1787141214853</c:v>
                </c:pt>
                <c:pt idx="93">
                  <c:v>38.642982178486676</c:v>
                </c:pt>
                <c:pt idx="94">
                  <c:v>36.431415183071664</c:v>
                </c:pt>
                <c:pt idx="95">
                  <c:v>33.46626029948448</c:v>
                </c:pt>
                <c:pt idx="96">
                  <c:v>29.724218407213193</c:v>
                </c:pt>
                <c:pt idx="97">
                  <c:v>25.26447538500389</c:v>
                </c:pt>
                <c:pt idx="98">
                  <c:v>20.245545286476773</c:v>
                </c:pt>
                <c:pt idx="99">
                  <c:v>14.918373252306894</c:v>
                </c:pt>
                <c:pt idx="100">
                  <c:v>9.590348432094927</c:v>
                </c:pt>
                <c:pt idx="101">
                  <c:v>4.5688957115230195</c:v>
                </c:pt>
                <c:pt idx="102">
                  <c:v>0.10507405932041713</c:v>
                </c:pt>
                <c:pt idx="103">
                  <c:v>-3.642401351882281</c:v>
                </c:pt>
                <c:pt idx="104">
                  <c:v>-6.614063773484583</c:v>
                </c:pt>
                <c:pt idx="105">
                  <c:v>-8.832882710596897</c:v>
                </c:pt>
                <c:pt idx="106">
                  <c:v>-10.376276220613825</c:v>
                </c:pt>
                <c:pt idx="107">
                  <c:v>-11.34840786688772</c:v>
                </c:pt>
                <c:pt idx="108">
                  <c:v>-11.859073842003959</c:v>
                </c:pt>
                <c:pt idx="109">
                  <c:v>-12.010613835253189</c:v>
                </c:pt>
                <c:pt idx="110">
                  <c:v>-11.89151998838595</c:v>
                </c:pt>
                <c:pt idx="111">
                  <c:v>-11.574576893314005</c:v>
                </c:pt>
                <c:pt idx="112">
                  <c:v>-11.117582660693014</c:v>
                </c:pt>
                <c:pt idx="113">
                  <c:v>-10.56526695349394</c:v>
                </c:pt>
                <c:pt idx="114">
                  <c:v>-9.951565227592477</c:v>
                </c:pt>
                <c:pt idx="115">
                  <c:v>-9.301805836836493</c:v>
                </c:pt>
                <c:pt idx="116">
                  <c:v>-8.634616251655965</c:v>
                </c:pt>
                <c:pt idx="117">
                  <c:v>-7.963494085493805</c:v>
                </c:pt>
                <c:pt idx="118">
                  <c:v>-7.298057602705523</c:v>
                </c:pt>
                <c:pt idx="119">
                  <c:v>-6.645018759469677</c:v>
                </c:pt>
                <c:pt idx="120">
                  <c:v>-6.008928900469776</c:v>
                </c:pt>
                <c:pt idx="121">
                  <c:v>-5.392744313105844</c:v>
                </c:pt>
                <c:pt idx="122">
                  <c:v>-4.798252064290283</c:v>
                </c:pt>
                <c:pt idx="123">
                  <c:v>-4.226388981939907</c:v>
                </c:pt>
                <c:pt idx="124">
                  <c:v>-3.677479666273788</c:v>
                </c:pt>
                <c:pt idx="125">
                  <c:v>-3.1514135173242614</c:v>
                </c:pt>
                <c:pt idx="126">
                  <c:v>-2.6477760121145497</c:v>
                </c:pt>
                <c:pt idx="127">
                  <c:v>-2.165945745935227</c:v>
                </c:pt>
                <c:pt idx="128">
                  <c:v>-1.7051658948805102</c:v>
                </c:pt>
                <c:pt idx="129">
                  <c:v>-1.2645965878637817</c:v>
                </c:pt>
                <c:pt idx="130">
                  <c:v>-0.8433530421614446</c:v>
                </c:pt>
                <c:pt idx="131">
                  <c:v>-0.4405330910793719</c:v>
                </c:pt>
                <c:pt idx="132">
                  <c:v>-0.05523681598447183</c:v>
                </c:pt>
                <c:pt idx="133">
                  <c:v>0.3134196896175858</c:v>
                </c:pt>
                <c:pt idx="134">
                  <c:v>0.6662949072371926</c:v>
                </c:pt>
                <c:pt idx="135">
                  <c:v>1.0042156968366154</c:v>
                </c:pt>
                <c:pt idx="136">
                  <c:v>1.3279734668952106</c:v>
                </c:pt>
                <c:pt idx="137">
                  <c:v>1.63832207496794</c:v>
                </c:pt>
                <c:pt idx="138">
                  <c:v>1.9359769826000832</c:v>
                </c:pt>
                <c:pt idx="139">
                  <c:v>2.2216153084261627</c:v>
                </c:pt>
                <c:pt idx="140">
                  <c:v>2.4958765134720213</c:v>
                </c:pt>
                <c:pt idx="141">
                  <c:v>2.759363520402488</c:v>
                </c:pt>
                <c:pt idx="142">
                  <c:v>3.0126441194930536</c:v>
                </c:pt>
                <c:pt idx="143">
                  <c:v>3.256252552463163</c:v>
                </c:pt>
                <c:pt idx="144">
                  <c:v>3.4906911942687433</c:v>
                </c:pt>
                <c:pt idx="145">
                  <c:v>3.716432274648376</c:v>
                </c:pt>
                <c:pt idx="146">
                  <c:v>3.933919597662454</c:v>
                </c:pt>
                <c:pt idx="147">
                  <c:v>4.143570229674724</c:v>
                </c:pt>
                <c:pt idx="148">
                  <c:v>4.345776135501039</c:v>
                </c:pt>
                <c:pt idx="149">
                  <c:v>4.540905749242873</c:v>
                </c:pt>
                <c:pt idx="150">
                  <c:v>4.729305471488946</c:v>
                </c:pt>
                <c:pt idx="151">
                  <c:v>4.911301088278853</c:v>
                </c:pt>
                <c:pt idx="152">
                  <c:v>5.0871991099787515</c:v>
                </c:pt>
                <c:pt idx="153">
                  <c:v>5.257288030206833</c:v>
                </c:pt>
                <c:pt idx="154">
                  <c:v>5.421839506330459</c:v>
                </c:pt>
                <c:pt idx="155">
                  <c:v>5.581109464027669</c:v>
                </c:pt>
                <c:pt idx="156">
                  <c:v>5.7353391290488</c:v>
                </c:pt>
                <c:pt idx="157">
                  <c:v>5.8847559896972115</c:v>
                </c:pt>
                <c:pt idx="158">
                  <c:v>6.0295746937778905</c:v>
                </c:pt>
                <c:pt idx="159">
                  <c:v>6.169997883843205</c:v>
                </c:pt>
                <c:pt idx="160">
                  <c:v>6.306216974552436</c:v>
                </c:pt>
                <c:pt idx="161">
                  <c:v>6.438412875886476</c:v>
                </c:pt>
                <c:pt idx="162">
                  <c:v>6.5667566658389855</c:v>
                </c:pt>
                <c:pt idx="163">
                  <c:v>6.691410216053514</c:v>
                </c:pt>
                <c:pt idx="164">
                  <c:v>6.812526773689141</c:v>
                </c:pt>
                <c:pt idx="165">
                  <c:v>6.930251502633597</c:v>
                </c:pt>
                <c:pt idx="166">
                  <c:v>7.044721986983782</c:v>
                </c:pt>
                <c:pt idx="167">
                  <c:v>7.156068699526798</c:v>
                </c:pt>
                <c:pt idx="168">
                  <c:v>7.264415437782956</c:v>
                </c:pt>
                <c:pt idx="169">
                  <c:v>7.369879729980021</c:v>
                </c:pt>
                <c:pt idx="170">
                  <c:v>7.472573213176807</c:v>
                </c:pt>
                <c:pt idx="171">
                  <c:v>7.5726019855787</c:v>
                </c:pt>
                <c:pt idx="172">
                  <c:v>7.670066934950605</c:v>
                </c:pt>
                <c:pt idx="173">
                  <c:v>7.765064044879483</c:v>
                </c:pt>
                <c:pt idx="174">
                  <c:v>7.857684680517239</c:v>
                </c:pt>
                <c:pt idx="175">
                  <c:v>7.948015855304941</c:v>
                </c:pt>
                <c:pt idx="176">
                  <c:v>8.036140480059625</c:v>
                </c:pt>
                <c:pt idx="177">
                  <c:v>8.122137595720105</c:v>
                </c:pt>
                <c:pt idx="178">
                  <c:v>8.206082590922849</c:v>
                </c:pt>
                <c:pt idx="179">
                  <c:v>8.288047405502319</c:v>
                </c:pt>
                <c:pt idx="180">
                  <c:v>8.368100720934699</c:v>
                </c:pt>
                <c:pt idx="181">
                  <c:v>8.446308138643843</c:v>
                </c:pt>
                <c:pt idx="182">
                  <c:v>8.522732347039254</c:v>
                </c:pt>
                <c:pt idx="183">
                  <c:v>8.597433278076304</c:v>
                </c:pt>
                <c:pt idx="184">
                  <c:v>8.6704682540731</c:v>
                </c:pt>
                <c:pt idx="185">
                  <c:v>8.741892125466968</c:v>
                </c:pt>
                <c:pt idx="186">
                  <c:v>8.811757400130865</c:v>
                </c:pt>
                <c:pt idx="187">
                  <c:v>8.880114364834444</c:v>
                </c:pt>
                <c:pt idx="188">
                  <c:v>8.94701119938477</c:v>
                </c:pt>
                <c:pt idx="189">
                  <c:v>9.01249408394418</c:v>
                </c:pt>
                <c:pt idx="190">
                  <c:v>9.076607299982824</c:v>
                </c:pt>
                <c:pt idx="191">
                  <c:v>9.139393325293028</c:v>
                </c:pt>
                <c:pt idx="192">
                  <c:v>9.200892923459925</c:v>
                </c:pt>
                <c:pt idx="193">
                  <c:v>9.261145228152476</c:v>
                </c:pt>
                <c:pt idx="194">
                  <c:v>9.320187822577234</c:v>
                </c:pt>
                <c:pt idx="195">
                  <c:v>9.37805681440441</c:v>
                </c:pt>
                <c:pt idx="196">
                  <c:v>9.434786906461735</c:v>
                </c:pt>
                <c:pt idx="197">
                  <c:v>9.490411463468151</c:v>
                </c:pt>
                <c:pt idx="198">
                  <c:v>9.544962575054917</c:v>
                </c:pt>
              </c:numCache>
            </c:numRef>
          </c:yVal>
          <c:smooth val="1"/>
        </c:ser>
        <c:axId val="20521642"/>
        <c:axId val="50477051"/>
      </c:scatterChart>
      <c:valAx>
        <c:axId val="2052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Frequency  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0_ 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77051"/>
        <c:crossesAt val="0"/>
        <c:crossBetween val="midCat"/>
        <c:dispUnits/>
      </c:valAx>
      <c:valAx>
        <c:axId val="504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Impedance  [Ohms]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21642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067"/>
          <c:w val="0.1185"/>
          <c:h val="0.3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3075"/>
          <c:w val="0.9525"/>
          <c:h val="0.825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'calc.'!$B$8:$B$207</c:f>
              <c:numCache>
                <c:ptCount val="199"/>
                <c:pt idx="0">
                  <c:v>10.066901603805704</c:v>
                </c:pt>
                <c:pt idx="1">
                  <c:v>10.06743795124201</c:v>
                </c:pt>
                <c:pt idx="2">
                  <c:v>10.067974298678315</c:v>
                </c:pt>
                <c:pt idx="3">
                  <c:v>10.068510646114621</c:v>
                </c:pt>
                <c:pt idx="4">
                  <c:v>10.069046993550927</c:v>
                </c:pt>
                <c:pt idx="5">
                  <c:v>10.069583340987233</c:v>
                </c:pt>
                <c:pt idx="6">
                  <c:v>10.070119688423539</c:v>
                </c:pt>
                <c:pt idx="7">
                  <c:v>10.070656035859844</c:v>
                </c:pt>
                <c:pt idx="8">
                  <c:v>10.071192383296152</c:v>
                </c:pt>
                <c:pt idx="9">
                  <c:v>10.071728730732458</c:v>
                </c:pt>
                <c:pt idx="10">
                  <c:v>10.072265078168764</c:v>
                </c:pt>
                <c:pt idx="11">
                  <c:v>10.07280142560507</c:v>
                </c:pt>
                <c:pt idx="12">
                  <c:v>10.073337773041375</c:v>
                </c:pt>
                <c:pt idx="13">
                  <c:v>10.073874120477681</c:v>
                </c:pt>
                <c:pt idx="14">
                  <c:v>10.074410467913987</c:v>
                </c:pt>
                <c:pt idx="15">
                  <c:v>10.074946815350293</c:v>
                </c:pt>
                <c:pt idx="16">
                  <c:v>10.075483162786599</c:v>
                </c:pt>
                <c:pt idx="17">
                  <c:v>10.076019510222906</c:v>
                </c:pt>
                <c:pt idx="18">
                  <c:v>10.076555857659212</c:v>
                </c:pt>
                <c:pt idx="19">
                  <c:v>10.077092205095518</c:v>
                </c:pt>
                <c:pt idx="20">
                  <c:v>10.077628552531824</c:v>
                </c:pt>
                <c:pt idx="21">
                  <c:v>10.07816489996813</c:v>
                </c:pt>
                <c:pt idx="22">
                  <c:v>10.078701247404435</c:v>
                </c:pt>
                <c:pt idx="23">
                  <c:v>10.079237594840741</c:v>
                </c:pt>
                <c:pt idx="24">
                  <c:v>10.079773942277047</c:v>
                </c:pt>
                <c:pt idx="25">
                  <c:v>10.080310289713353</c:v>
                </c:pt>
                <c:pt idx="26">
                  <c:v>10.08084663714966</c:v>
                </c:pt>
                <c:pt idx="27">
                  <c:v>10.081382984585966</c:v>
                </c:pt>
                <c:pt idx="28">
                  <c:v>10.081919332022272</c:v>
                </c:pt>
                <c:pt idx="29">
                  <c:v>10.082455679458578</c:v>
                </c:pt>
                <c:pt idx="30">
                  <c:v>10.082992026894884</c:v>
                </c:pt>
                <c:pt idx="31">
                  <c:v>10.08352837433119</c:v>
                </c:pt>
                <c:pt idx="32">
                  <c:v>10.084064721767495</c:v>
                </c:pt>
                <c:pt idx="33">
                  <c:v>10.084601069203801</c:v>
                </c:pt>
                <c:pt idx="34">
                  <c:v>10.085137416640107</c:v>
                </c:pt>
                <c:pt idx="35">
                  <c:v>10.085673764076414</c:v>
                </c:pt>
                <c:pt idx="36">
                  <c:v>10.08621011151272</c:v>
                </c:pt>
                <c:pt idx="37">
                  <c:v>10.086746458949026</c:v>
                </c:pt>
                <c:pt idx="38">
                  <c:v>10.087282806385332</c:v>
                </c:pt>
                <c:pt idx="39">
                  <c:v>10.087819153821638</c:v>
                </c:pt>
                <c:pt idx="40">
                  <c:v>10.088355501257944</c:v>
                </c:pt>
                <c:pt idx="41">
                  <c:v>10.08889184869425</c:v>
                </c:pt>
                <c:pt idx="42">
                  <c:v>10.089428196130555</c:v>
                </c:pt>
                <c:pt idx="43">
                  <c:v>10.089964543566861</c:v>
                </c:pt>
                <c:pt idx="44">
                  <c:v>10.090500891003169</c:v>
                </c:pt>
                <c:pt idx="45">
                  <c:v>10.091037238439474</c:v>
                </c:pt>
                <c:pt idx="46">
                  <c:v>10.09157358587578</c:v>
                </c:pt>
                <c:pt idx="47">
                  <c:v>10.092109933312086</c:v>
                </c:pt>
                <c:pt idx="48">
                  <c:v>10.092646280748392</c:v>
                </c:pt>
                <c:pt idx="49">
                  <c:v>10.093182628184698</c:v>
                </c:pt>
                <c:pt idx="50">
                  <c:v>10.093718975621004</c:v>
                </c:pt>
                <c:pt idx="51">
                  <c:v>10.09425532305731</c:v>
                </c:pt>
                <c:pt idx="52">
                  <c:v>10.094791670493617</c:v>
                </c:pt>
                <c:pt idx="53">
                  <c:v>10.095328017929923</c:v>
                </c:pt>
                <c:pt idx="54">
                  <c:v>10.095864365366229</c:v>
                </c:pt>
                <c:pt idx="55">
                  <c:v>10.096400712802534</c:v>
                </c:pt>
                <c:pt idx="56">
                  <c:v>10.09693706023884</c:v>
                </c:pt>
                <c:pt idx="57">
                  <c:v>10.097473407675146</c:v>
                </c:pt>
                <c:pt idx="58">
                  <c:v>10.098009755111452</c:v>
                </c:pt>
                <c:pt idx="59">
                  <c:v>10.098546102547758</c:v>
                </c:pt>
                <c:pt idx="60">
                  <c:v>10.099082449984063</c:v>
                </c:pt>
                <c:pt idx="61">
                  <c:v>10.099618797420371</c:v>
                </c:pt>
                <c:pt idx="62">
                  <c:v>10.100155144856677</c:v>
                </c:pt>
                <c:pt idx="63">
                  <c:v>10.100691492292983</c:v>
                </c:pt>
                <c:pt idx="64">
                  <c:v>10.101227839729289</c:v>
                </c:pt>
                <c:pt idx="65">
                  <c:v>10.101764187165594</c:v>
                </c:pt>
                <c:pt idx="66">
                  <c:v>10.1023005346019</c:v>
                </c:pt>
                <c:pt idx="67">
                  <c:v>10.102836882038206</c:v>
                </c:pt>
                <c:pt idx="68">
                  <c:v>10.103373229474512</c:v>
                </c:pt>
                <c:pt idx="69">
                  <c:v>10.103909576910818</c:v>
                </c:pt>
                <c:pt idx="70">
                  <c:v>10.104445924347125</c:v>
                </c:pt>
                <c:pt idx="71">
                  <c:v>10.104982271783431</c:v>
                </c:pt>
                <c:pt idx="72">
                  <c:v>10.105518619219737</c:v>
                </c:pt>
                <c:pt idx="73">
                  <c:v>10.106054966656043</c:v>
                </c:pt>
                <c:pt idx="74">
                  <c:v>10.106591314092348</c:v>
                </c:pt>
                <c:pt idx="75">
                  <c:v>10.107127661528654</c:v>
                </c:pt>
                <c:pt idx="76">
                  <c:v>10.10766400896496</c:v>
                </c:pt>
                <c:pt idx="77">
                  <c:v>10.108200356401266</c:v>
                </c:pt>
                <c:pt idx="78">
                  <c:v>10.108736703837574</c:v>
                </c:pt>
                <c:pt idx="79">
                  <c:v>10.10927305127388</c:v>
                </c:pt>
                <c:pt idx="80">
                  <c:v>10.109809398710185</c:v>
                </c:pt>
                <c:pt idx="81">
                  <c:v>10.110345746146491</c:v>
                </c:pt>
                <c:pt idx="82">
                  <c:v>10.110882093582797</c:v>
                </c:pt>
                <c:pt idx="83">
                  <c:v>10.111418441019103</c:v>
                </c:pt>
                <c:pt idx="84">
                  <c:v>10.111954788455408</c:v>
                </c:pt>
                <c:pt idx="85">
                  <c:v>10.112491135891714</c:v>
                </c:pt>
                <c:pt idx="86">
                  <c:v>10.11302748332802</c:v>
                </c:pt>
                <c:pt idx="87">
                  <c:v>10.113563830764326</c:v>
                </c:pt>
                <c:pt idx="88">
                  <c:v>10.114100178200633</c:v>
                </c:pt>
                <c:pt idx="89">
                  <c:v>10.11463652563694</c:v>
                </c:pt>
                <c:pt idx="90">
                  <c:v>10.115172873073245</c:v>
                </c:pt>
                <c:pt idx="91">
                  <c:v>10.115709220509551</c:v>
                </c:pt>
                <c:pt idx="92">
                  <c:v>10.116245567945857</c:v>
                </c:pt>
                <c:pt idx="93">
                  <c:v>10.116781915382163</c:v>
                </c:pt>
                <c:pt idx="94">
                  <c:v>10.117318262818468</c:v>
                </c:pt>
                <c:pt idx="95">
                  <c:v>10.117854610254774</c:v>
                </c:pt>
                <c:pt idx="96">
                  <c:v>10.118390957691082</c:v>
                </c:pt>
                <c:pt idx="97">
                  <c:v>10.118927305127388</c:v>
                </c:pt>
                <c:pt idx="98">
                  <c:v>10.119463652563693</c:v>
                </c:pt>
                <c:pt idx="99">
                  <c:v>10.12</c:v>
                </c:pt>
                <c:pt idx="100">
                  <c:v>10.120536347436305</c:v>
                </c:pt>
                <c:pt idx="101">
                  <c:v>10.12107269487261</c:v>
                </c:pt>
                <c:pt idx="102">
                  <c:v>10.121609042308917</c:v>
                </c:pt>
                <c:pt idx="103">
                  <c:v>10.122145389745222</c:v>
                </c:pt>
                <c:pt idx="104">
                  <c:v>10.122681737181528</c:v>
                </c:pt>
                <c:pt idx="105">
                  <c:v>10.123218084617836</c:v>
                </c:pt>
                <c:pt idx="106">
                  <c:v>10.123754432054142</c:v>
                </c:pt>
                <c:pt idx="107">
                  <c:v>10.124290779490448</c:v>
                </c:pt>
                <c:pt idx="108">
                  <c:v>10.124827126926753</c:v>
                </c:pt>
                <c:pt idx="109">
                  <c:v>10.12536347436306</c:v>
                </c:pt>
                <c:pt idx="110">
                  <c:v>10.125899821799365</c:v>
                </c:pt>
                <c:pt idx="111">
                  <c:v>10.12643616923567</c:v>
                </c:pt>
                <c:pt idx="112">
                  <c:v>10.126972516671977</c:v>
                </c:pt>
                <c:pt idx="113">
                  <c:v>10.127508864108282</c:v>
                </c:pt>
                <c:pt idx="114">
                  <c:v>10.12804521154459</c:v>
                </c:pt>
                <c:pt idx="115">
                  <c:v>10.128581558980896</c:v>
                </c:pt>
                <c:pt idx="116">
                  <c:v>10.129117906417202</c:v>
                </c:pt>
                <c:pt idx="117">
                  <c:v>10.129654253853507</c:v>
                </c:pt>
                <c:pt idx="118">
                  <c:v>10.130190601289813</c:v>
                </c:pt>
                <c:pt idx="119">
                  <c:v>10.13072694872612</c:v>
                </c:pt>
                <c:pt idx="120">
                  <c:v>10.131263296162425</c:v>
                </c:pt>
                <c:pt idx="121">
                  <c:v>10.13179964359873</c:v>
                </c:pt>
                <c:pt idx="122">
                  <c:v>10.132335991035038</c:v>
                </c:pt>
                <c:pt idx="123">
                  <c:v>10.132872338471344</c:v>
                </c:pt>
                <c:pt idx="124">
                  <c:v>10.13340868590765</c:v>
                </c:pt>
                <c:pt idx="125">
                  <c:v>10.133945033343956</c:v>
                </c:pt>
                <c:pt idx="126">
                  <c:v>10.134481380780262</c:v>
                </c:pt>
                <c:pt idx="127">
                  <c:v>10.135017728216567</c:v>
                </c:pt>
                <c:pt idx="128">
                  <c:v>10.135554075652873</c:v>
                </c:pt>
                <c:pt idx="129">
                  <c:v>10.136090423089179</c:v>
                </c:pt>
                <c:pt idx="130">
                  <c:v>10.136626770525485</c:v>
                </c:pt>
                <c:pt idx="131">
                  <c:v>10.137163117961792</c:v>
                </c:pt>
                <c:pt idx="132">
                  <c:v>10.137699465398098</c:v>
                </c:pt>
                <c:pt idx="133">
                  <c:v>10.138235812834404</c:v>
                </c:pt>
                <c:pt idx="134">
                  <c:v>10.13877216027071</c:v>
                </c:pt>
                <c:pt idx="135">
                  <c:v>10.139308507707016</c:v>
                </c:pt>
                <c:pt idx="136">
                  <c:v>10.139844855143322</c:v>
                </c:pt>
                <c:pt idx="137">
                  <c:v>10.140381202579627</c:v>
                </c:pt>
                <c:pt idx="138">
                  <c:v>10.140917550015933</c:v>
                </c:pt>
                <c:pt idx="139">
                  <c:v>10.141453897452239</c:v>
                </c:pt>
                <c:pt idx="140">
                  <c:v>10.141990244888547</c:v>
                </c:pt>
                <c:pt idx="141">
                  <c:v>10.142526592324852</c:v>
                </c:pt>
                <c:pt idx="142">
                  <c:v>10.143062939761158</c:v>
                </c:pt>
                <c:pt idx="143">
                  <c:v>10.143599287197464</c:v>
                </c:pt>
                <c:pt idx="144">
                  <c:v>10.14413563463377</c:v>
                </c:pt>
                <c:pt idx="145">
                  <c:v>10.144671982070076</c:v>
                </c:pt>
                <c:pt idx="146">
                  <c:v>10.145208329506382</c:v>
                </c:pt>
                <c:pt idx="147">
                  <c:v>10.145744676942687</c:v>
                </c:pt>
                <c:pt idx="148">
                  <c:v>10.146281024378993</c:v>
                </c:pt>
                <c:pt idx="149">
                  <c:v>10.1468173718153</c:v>
                </c:pt>
                <c:pt idx="150">
                  <c:v>10.147353719251607</c:v>
                </c:pt>
                <c:pt idx="151">
                  <c:v>10.147890066687912</c:v>
                </c:pt>
                <c:pt idx="152">
                  <c:v>10.148426414124218</c:v>
                </c:pt>
                <c:pt idx="153">
                  <c:v>10.148962761560524</c:v>
                </c:pt>
                <c:pt idx="154">
                  <c:v>10.14949910899683</c:v>
                </c:pt>
                <c:pt idx="155">
                  <c:v>10.150035456433136</c:v>
                </c:pt>
                <c:pt idx="156">
                  <c:v>10.150571803869441</c:v>
                </c:pt>
                <c:pt idx="157">
                  <c:v>10.151108151305749</c:v>
                </c:pt>
                <c:pt idx="158">
                  <c:v>10.151644498742055</c:v>
                </c:pt>
                <c:pt idx="159">
                  <c:v>10.15218084617836</c:v>
                </c:pt>
                <c:pt idx="160">
                  <c:v>10.152717193614667</c:v>
                </c:pt>
                <c:pt idx="161">
                  <c:v>10.153253541050972</c:v>
                </c:pt>
                <c:pt idx="162">
                  <c:v>10.153789888487278</c:v>
                </c:pt>
                <c:pt idx="163">
                  <c:v>10.154326235923584</c:v>
                </c:pt>
                <c:pt idx="164">
                  <c:v>10.15486258335989</c:v>
                </c:pt>
                <c:pt idx="165">
                  <c:v>10.155398930796196</c:v>
                </c:pt>
                <c:pt idx="166">
                  <c:v>10.155935278232503</c:v>
                </c:pt>
                <c:pt idx="167">
                  <c:v>10.156471625668809</c:v>
                </c:pt>
                <c:pt idx="168">
                  <c:v>10.157007973105115</c:v>
                </c:pt>
                <c:pt idx="169">
                  <c:v>10.15754432054142</c:v>
                </c:pt>
                <c:pt idx="170">
                  <c:v>10.158080667977726</c:v>
                </c:pt>
                <c:pt idx="171">
                  <c:v>10.158617015414032</c:v>
                </c:pt>
                <c:pt idx="172">
                  <c:v>10.159153362850338</c:v>
                </c:pt>
                <c:pt idx="173">
                  <c:v>10.159689710286644</c:v>
                </c:pt>
                <c:pt idx="174">
                  <c:v>10.16022605772295</c:v>
                </c:pt>
                <c:pt idx="175">
                  <c:v>10.160762405159257</c:v>
                </c:pt>
                <c:pt idx="176">
                  <c:v>10.161298752595563</c:v>
                </c:pt>
                <c:pt idx="177">
                  <c:v>10.161835100031869</c:v>
                </c:pt>
                <c:pt idx="178">
                  <c:v>10.162371447468175</c:v>
                </c:pt>
                <c:pt idx="179">
                  <c:v>10.16290779490448</c:v>
                </c:pt>
                <c:pt idx="180">
                  <c:v>10.163444142340786</c:v>
                </c:pt>
                <c:pt idx="181">
                  <c:v>10.163980489777092</c:v>
                </c:pt>
                <c:pt idx="182">
                  <c:v>10.164516837213398</c:v>
                </c:pt>
                <c:pt idx="183">
                  <c:v>10.165053184649706</c:v>
                </c:pt>
                <c:pt idx="184">
                  <c:v>10.165589532086011</c:v>
                </c:pt>
                <c:pt idx="185">
                  <c:v>10.166125879522317</c:v>
                </c:pt>
                <c:pt idx="186">
                  <c:v>10.166662226958623</c:v>
                </c:pt>
                <c:pt idx="187">
                  <c:v>10.167198574394929</c:v>
                </c:pt>
                <c:pt idx="188">
                  <c:v>10.167734921831235</c:v>
                </c:pt>
                <c:pt idx="189">
                  <c:v>10.16827126926754</c:v>
                </c:pt>
                <c:pt idx="190">
                  <c:v>10.168807616703846</c:v>
                </c:pt>
                <c:pt idx="191">
                  <c:v>10.169343964140152</c:v>
                </c:pt>
                <c:pt idx="192">
                  <c:v>10.16988031157646</c:v>
                </c:pt>
                <c:pt idx="193">
                  <c:v>10.170416659012766</c:v>
                </c:pt>
                <c:pt idx="194">
                  <c:v>10.170953006449071</c:v>
                </c:pt>
                <c:pt idx="195">
                  <c:v>10.171489353885377</c:v>
                </c:pt>
                <c:pt idx="196">
                  <c:v>10.172025701321683</c:v>
                </c:pt>
                <c:pt idx="197">
                  <c:v>10.172562048757989</c:v>
                </c:pt>
                <c:pt idx="198">
                  <c:v>10.173098396194295</c:v>
                </c:pt>
              </c:numCache>
            </c:numRef>
          </c:xVal>
          <c:yVal>
            <c:numRef>
              <c:f>'calc.'!$M$8:$M$206</c:f>
              <c:numCache>
                <c:ptCount val="199"/>
                <c:pt idx="0">
                  <c:v>108.62701806261522</c:v>
                </c:pt>
                <c:pt idx="1">
                  <c:v>106.52934986047956</c:v>
                </c:pt>
                <c:pt idx="2">
                  <c:v>104.45282274218788</c:v>
                </c:pt>
                <c:pt idx="3">
                  <c:v>102.39742697365044</c:v>
                </c:pt>
                <c:pt idx="4">
                  <c:v>100.36315281460499</c:v>
                </c:pt>
                <c:pt idx="5">
                  <c:v>98.34999051790523</c:v>
                </c:pt>
                <c:pt idx="6">
                  <c:v>96.35793032892943</c:v>
                </c:pt>
                <c:pt idx="7">
                  <c:v>94.38696248485162</c:v>
                </c:pt>
                <c:pt idx="8">
                  <c:v>92.43707721384577</c:v>
                </c:pt>
                <c:pt idx="9">
                  <c:v>90.50826473438259</c:v>
                </c:pt>
                <c:pt idx="10">
                  <c:v>88.60051525420708</c:v>
                </c:pt>
                <c:pt idx="11">
                  <c:v>86.71381896954334</c:v>
                </c:pt>
                <c:pt idx="12">
                  <c:v>84.84816606401112</c:v>
                </c:pt>
                <c:pt idx="13">
                  <c:v>83.00354670756539</c:v>
                </c:pt>
                <c:pt idx="14">
                  <c:v>81.17995105537662</c:v>
                </c:pt>
                <c:pt idx="15">
                  <c:v>79.37736924653795</c:v>
                </c:pt>
                <c:pt idx="16">
                  <c:v>77.595791402742</c:v>
                </c:pt>
                <c:pt idx="17">
                  <c:v>75.83520762686238</c:v>
                </c:pt>
                <c:pt idx="18">
                  <c:v>74.0956080013776</c:v>
                </c:pt>
                <c:pt idx="19">
                  <c:v>72.37698258668479</c:v>
                </c:pt>
                <c:pt idx="20">
                  <c:v>70.67932141930315</c:v>
                </c:pt>
                <c:pt idx="21">
                  <c:v>69.00261450992265</c:v>
                </c:pt>
                <c:pt idx="22">
                  <c:v>67.34685184126967</c:v>
                </c:pt>
                <c:pt idx="23">
                  <c:v>65.71202336582459</c:v>
                </c:pt>
                <c:pt idx="24">
                  <c:v>64.09811900334707</c:v>
                </c:pt>
                <c:pt idx="25">
                  <c:v>62.505128638184814</c:v>
                </c:pt>
                <c:pt idx="26">
                  <c:v>60.933042116349284</c:v>
                </c:pt>
                <c:pt idx="27">
                  <c:v>59.38184924234966</c:v>
                </c:pt>
                <c:pt idx="28">
                  <c:v>57.85153977575479</c:v>
                </c:pt>
                <c:pt idx="29">
                  <c:v>56.34210342742529</c:v>
                </c:pt>
                <c:pt idx="30">
                  <c:v>54.85352985545976</c:v>
                </c:pt>
                <c:pt idx="31">
                  <c:v>53.385808660731534</c:v>
                </c:pt>
                <c:pt idx="32">
                  <c:v>51.93892938203625</c:v>
                </c:pt>
                <c:pt idx="33">
                  <c:v>50.512881490795955</c:v>
                </c:pt>
                <c:pt idx="34">
                  <c:v>49.10765438527297</c:v>
                </c:pt>
                <c:pt idx="35">
                  <c:v>47.72323738418717</c:v>
                </c:pt>
                <c:pt idx="36">
                  <c:v>46.35961971985609</c:v>
                </c:pt>
                <c:pt idx="37">
                  <c:v>45.01679053049399</c:v>
                </c:pt>
                <c:pt idx="38">
                  <c:v>43.69473885189926</c:v>
                </c:pt>
                <c:pt idx="39">
                  <c:v>42.39345360824945</c:v>
                </c:pt>
                <c:pt idx="40">
                  <c:v>41.1129236019972</c:v>
                </c:pt>
                <c:pt idx="41">
                  <c:v>39.853137502748005</c:v>
                </c:pt>
                <c:pt idx="42">
                  <c:v>38.614083834962685</c:v>
                </c:pt>
                <c:pt idx="43">
                  <c:v>37.39575096443164</c:v>
                </c:pt>
                <c:pt idx="44">
                  <c:v>36.198127083267735</c:v>
                </c:pt>
                <c:pt idx="45">
                  <c:v>35.02120019335331</c:v>
                </c:pt>
                <c:pt idx="46">
                  <c:v>33.864958087955465</c:v>
                </c:pt>
                <c:pt idx="47">
                  <c:v>32.72938833135294</c:v>
                </c:pt>
                <c:pt idx="48">
                  <c:v>31.614478236210015</c:v>
                </c:pt>
                <c:pt idx="49">
                  <c:v>30.520214838390753</c:v>
                </c:pt>
                <c:pt idx="50">
                  <c:v>29.44658486891906</c:v>
                </c:pt>
                <c:pt idx="51">
                  <c:v>28.393574722723336</c:v>
                </c:pt>
                <c:pt idx="52">
                  <c:v>27.361170423705648</c:v>
                </c:pt>
                <c:pt idx="53">
                  <c:v>26.349357585709008</c:v>
                </c:pt>
                <c:pt idx="54">
                  <c:v>25.358121368793668</c:v>
                </c:pt>
                <c:pt idx="55">
                  <c:v>24.387446430218514</c:v>
                </c:pt>
                <c:pt idx="56">
                  <c:v>23.437316869395374</c:v>
                </c:pt>
                <c:pt idx="57">
                  <c:v>22.50771616598977</c:v>
                </c:pt>
                <c:pt idx="58">
                  <c:v>21.598627110236194</c:v>
                </c:pt>
                <c:pt idx="59">
                  <c:v>20.710031724341018</c:v>
                </c:pt>
                <c:pt idx="60">
                  <c:v>19.841911173750326</c:v>
                </c:pt>
                <c:pt idx="61">
                  <c:v>18.994245666770993</c:v>
                </c:pt>
                <c:pt idx="62">
                  <c:v>18.167014340967565</c:v>
                </c:pt>
                <c:pt idx="63">
                  <c:v>17.360195134271127</c:v>
                </c:pt>
                <c:pt idx="64">
                  <c:v>16.57376463868027</c:v>
                </c:pt>
                <c:pt idx="65">
                  <c:v>15.807697933903583</c:v>
                </c:pt>
                <c:pt idx="66">
                  <c:v>15.061968397975928</c:v>
                </c:pt>
                <c:pt idx="67">
                  <c:v>14.336547491405437</c:v>
                </c:pt>
                <c:pt idx="68">
                  <c:v>13.631404510847469</c:v>
                </c:pt>
                <c:pt idx="69">
                  <c:v>12.94650630776003</c:v>
                </c:pt>
                <c:pt idx="70">
                  <c:v>12.281816966669254</c:v>
                </c:pt>
                <c:pt idx="71">
                  <c:v>11.637297437052075</c:v>
                </c:pt>
                <c:pt idx="72">
                  <c:v>11.012905111744821</c:v>
                </c:pt>
                <c:pt idx="73">
                  <c:v>10.408593343987029</c:v>
                </c:pt>
                <c:pt idx="74">
                  <c:v>9.824310893950104</c:v>
                </c:pt>
                <c:pt idx="75">
                  <c:v>9.260001294478544</c:v>
                </c:pt>
                <c:pt idx="76">
                  <c:v>8.715602124443064</c:v>
                </c:pt>
                <c:pt idx="77">
                  <c:v>8.191044176862109</c:v>
                </c:pt>
                <c:pt idx="78">
                  <c:v>7.686250507526913</c:v>
                </c:pt>
                <c:pt idx="79">
                  <c:v>7.201135348805253</c:v>
                </c:pt>
                <c:pt idx="80">
                  <c:v>6.735602872233303</c:v>
                </c:pt>
                <c:pt idx="81">
                  <c:v>6.289545783090661</c:v>
                </c:pt>
                <c:pt idx="82">
                  <c:v>5.862843730251729</c:v>
                </c:pt>
                <c:pt idx="83">
                  <c:v>5.455361515883767</c:v>
                </c:pt>
                <c:pt idx="84">
                  <c:v>5.066947092251191</c:v>
                </c:pt>
                <c:pt idx="85">
                  <c:v>4.697429337661687</c:v>
                </c:pt>
                <c:pt idx="86">
                  <c:v>4.346615611052918</c:v>
                </c:pt>
                <c:pt idx="87">
                  <c:v>4.0142890956448145</c:v>
                </c:pt>
                <c:pt idx="88">
                  <c:v>3.7002059571932593</c:v>
                </c:pt>
                <c:pt idx="89">
                  <c:v>3.4040923624003696</c:v>
                </c:pt>
                <c:pt idx="90">
                  <c:v>3.125641428241862</c:v>
                </c:pt>
                <c:pt idx="91">
                  <c:v>2.864510203588922</c:v>
                </c:pt>
                <c:pt idx="92">
                  <c:v>2.620316819472426</c:v>
                </c:pt>
                <c:pt idx="93">
                  <c:v>2.392637982527089</c:v>
                </c:pt>
                <c:pt idx="94">
                  <c:v>2.181007025576103</c:v>
                </c:pt>
                <c:pt idx="95">
                  <c:v>1.9849127697004212</c:v>
                </c:pt>
                <c:pt idx="96">
                  <c:v>1.803799501221866</c:v>
                </c:pt>
                <c:pt idx="97">
                  <c:v>1.6370684634919588</c:v>
                </c:pt>
                <c:pt idx="98">
                  <c:v>1.4840815746977307</c:v>
                </c:pt>
                <c:pt idx="99">
                  <c:v>1.3441694250065428</c:v>
                </c:pt>
                <c:pt idx="100">
                  <c:v>1.2166534045828774</c:v>
                </c:pt>
                <c:pt idx="101">
                  <c:v>1.1009735951652546</c:v>
                </c:pt>
                <c:pt idx="102">
                  <c:v>1.0125438787828507</c:v>
                </c:pt>
                <c:pt idx="103">
                  <c:v>1.1118687439105017</c:v>
                </c:pt>
                <c:pt idx="104">
                  <c:v>1.228650837305304</c:v>
                </c:pt>
                <c:pt idx="105">
                  <c:v>1.3572523453451397</c:v>
                </c:pt>
                <c:pt idx="106">
                  <c:v>1.4982516150542193</c:v>
                </c:pt>
                <c:pt idx="107">
                  <c:v>1.6523147749834537</c:v>
                </c:pt>
                <c:pt idx="108">
                  <c:v>1.8200939942710481</c:v>
                </c:pt>
                <c:pt idx="109">
                  <c:v>2.0022080708343313</c:v>
                </c:pt>
                <c:pt idx="110">
                  <c:v>2.1992351981605855</c:v>
                </c:pt>
                <c:pt idx="111">
                  <c:v>2.4117096625155496</c:v>
                </c:pt>
                <c:pt idx="112">
                  <c:v>2.6401206565620368</c:v>
                </c:pt>
                <c:pt idx="113">
                  <c:v>2.884912546162628</c:v>
                </c:pt>
                <c:pt idx="114">
                  <c:v>3.146486202424359</c:v>
                </c:pt>
                <c:pt idx="115">
                  <c:v>3.425201100790179</c:v>
                </c:pt>
                <c:pt idx="116">
                  <c:v>3.721377937673834</c:v>
                </c:pt>
                <c:pt idx="117">
                  <c:v>4.035301556194522</c:v>
                </c:pt>
                <c:pt idx="118">
                  <c:v>4.36722401240313</c:v>
                </c:pt>
                <c:pt idx="119">
                  <c:v>4.717367651467039</c:v>
                </c:pt>
                <c:pt idx="120">
                  <c:v>5.085928097855513</c:v>
                </c:pt>
                <c:pt idx="121">
                  <c:v>5.473077093381254</c:v>
                </c:pt>
                <c:pt idx="122">
                  <c:v>5.878965141439143</c:v>
                </c:pt>
                <c:pt idx="123">
                  <c:v>6.303723934923704</c:v>
                </c:pt>
                <c:pt idx="124">
                  <c:v>6.7474685598026225</c:v>
                </c:pt>
                <c:pt idx="125">
                  <c:v>7.210299476485761</c:v>
                </c:pt>
                <c:pt idx="126">
                  <c:v>7.6923042882414805</c:v>
                </c:pt>
                <c:pt idx="127">
                  <c:v>8.193559310153677</c:v>
                </c:pt>
                <c:pt idx="128">
                  <c:v>8.714130954619444</c:v>
                </c:pt>
                <c:pt idx="129">
                  <c:v>9.254076950330553</c:v>
                </c:pt>
                <c:pt idx="130">
                  <c:v>9.81344741171008</c:v>
                </c:pt>
                <c:pt idx="131">
                  <c:v>10.39228577520101</c:v>
                </c:pt>
                <c:pt idx="132">
                  <c:v>10.990629617690786</c:v>
                </c:pt>
                <c:pt idx="133">
                  <c:v>11.608511371236032</c:v>
                </c:pt>
                <c:pt idx="134">
                  <c:v>12.245958946811886</c:v>
                </c:pt>
                <c:pt idx="135">
                  <c:v>12.90299627856004</c:v>
                </c:pt>
                <c:pt idx="136">
                  <c:v>13.579643798693498</c:v>
                </c:pt>
                <c:pt idx="137">
                  <c:v>14.275918852010337</c:v>
                </c:pt>
                <c:pt idx="138">
                  <c:v>14.991836057919798</c:v>
                </c:pt>
                <c:pt idx="139">
                  <c:v>15.727407626802005</c:v>
                </c:pt>
                <c:pt idx="140">
                  <c:v>16.48264363674544</c:v>
                </c:pt>
                <c:pt idx="141">
                  <c:v>17.257552275820704</c:v>
                </c:pt>
                <c:pt idx="142">
                  <c:v>18.05214005444845</c:v>
                </c:pt>
                <c:pt idx="143">
                  <c:v>18.866411991716667</c:v>
                </c:pt>
                <c:pt idx="144">
                  <c:v>19.70037177912995</c:v>
                </c:pt>
                <c:pt idx="145">
                  <c:v>20.554021924585808</c:v>
                </c:pt>
                <c:pt idx="146">
                  <c:v>21.427363879271617</c:v>
                </c:pt>
                <c:pt idx="147">
                  <c:v>22.320398149527726</c:v>
                </c:pt>
                <c:pt idx="148">
                  <c:v>23.233124395724232</c:v>
                </c:pt>
                <c:pt idx="149">
                  <c:v>24.165541519650098</c:v>
                </c:pt>
                <c:pt idx="150">
                  <c:v>25.1176477419607</c:v>
                </c:pt>
                <c:pt idx="151">
                  <c:v>26.089440670875362</c:v>
                </c:pt>
                <c:pt idx="152">
                  <c:v>27.080917363171753</c:v>
                </c:pt>
                <c:pt idx="153">
                  <c:v>28.09207437847157</c:v>
                </c:pt>
                <c:pt idx="154">
                  <c:v>29.12290782758272</c:v>
                </c:pt>
                <c:pt idx="155">
                  <c:v>30.17341341561315</c:v>
                </c:pt>
                <c:pt idx="156">
                  <c:v>31.243586480511855</c:v>
                </c:pt>
                <c:pt idx="157">
                  <c:v>32.33342202750909</c:v>
                </c:pt>
                <c:pt idx="158">
                  <c:v>33.442914759982095</c:v>
                </c:pt>
                <c:pt idx="159">
                  <c:v>34.572059107141584</c:v>
                </c:pt>
                <c:pt idx="160">
                  <c:v>35.72084924889374</c:v>
                </c:pt>
                <c:pt idx="161">
                  <c:v>36.88927913819326</c:v>
                </c:pt>
                <c:pt idx="162">
                  <c:v>38.07734252116069</c:v>
                </c:pt>
                <c:pt idx="163">
                  <c:v>39.285032955262125</c:v>
                </c:pt>
                <c:pt idx="164">
                  <c:v>40.51234382566887</c:v>
                </c:pt>
                <c:pt idx="165">
                  <c:v>41.759268360056964</c:v>
                </c:pt>
                <c:pt idx="166">
                  <c:v>43.02579964203873</c:v>
                </c:pt>
                <c:pt idx="167">
                  <c:v>44.311930623258455</c:v>
                </c:pt>
                <c:pt idx="168">
                  <c:v>45.61765413445136</c:v>
                </c:pt>
                <c:pt idx="169">
                  <c:v>46.94296289538451</c:v>
                </c:pt>
                <c:pt idx="170">
                  <c:v>48.287849524015876</c:v>
                </c:pt>
                <c:pt idx="171">
                  <c:v>49.6523065446937</c:v>
                </c:pt>
                <c:pt idx="172">
                  <c:v>51.03632639575518</c:v>
                </c:pt>
                <c:pt idx="173">
                  <c:v>52.43990143635895</c:v>
                </c:pt>
                <c:pt idx="174">
                  <c:v>53.86302395276876</c:v>
                </c:pt>
                <c:pt idx="175">
                  <c:v>55.30568616412248</c:v>
                </c:pt>
                <c:pt idx="176">
                  <c:v>56.76788022762567</c:v>
                </c:pt>
                <c:pt idx="177">
                  <c:v>58.249598243397095</c:v>
                </c:pt>
                <c:pt idx="178">
                  <c:v>59.75083225887248</c:v>
                </c:pt>
                <c:pt idx="179">
                  <c:v>61.271574272821915</c:v>
                </c:pt>
                <c:pt idx="180">
                  <c:v>62.811816239088806</c:v>
                </c:pt>
                <c:pt idx="181">
                  <c:v>64.37155006998454</c:v>
                </c:pt>
                <c:pt idx="182">
                  <c:v>65.95076763943685</c:v>
                </c:pt>
                <c:pt idx="183">
                  <c:v>67.54946078588475</c:v>
                </c:pt>
                <c:pt idx="184">
                  <c:v>69.16762131492804</c:v>
                </c:pt>
                <c:pt idx="185">
                  <c:v>70.8052410018013</c:v>
                </c:pt>
                <c:pt idx="186">
                  <c:v>72.46231159364602</c:v>
                </c:pt>
                <c:pt idx="187">
                  <c:v>74.13882481159344</c:v>
                </c:pt>
                <c:pt idx="188">
                  <c:v>75.83477235270794</c:v>
                </c:pt>
                <c:pt idx="189">
                  <c:v>77.55014589179535</c:v>
                </c:pt>
                <c:pt idx="190">
                  <c:v>79.28493708304704</c:v>
                </c:pt>
                <c:pt idx="191">
                  <c:v>81.03913756159642</c:v>
                </c:pt>
                <c:pt idx="192">
                  <c:v>82.81273894494728</c:v>
                </c:pt>
                <c:pt idx="193">
                  <c:v>84.60573283427321</c:v>
                </c:pt>
                <c:pt idx="194">
                  <c:v>86.41811081567657</c:v>
                </c:pt>
                <c:pt idx="195">
                  <c:v>88.24986446136684</c:v>
                </c:pt>
                <c:pt idx="196">
                  <c:v>90.10098533065319</c:v>
                </c:pt>
                <c:pt idx="197">
                  <c:v>91.97146497096307</c:v>
                </c:pt>
                <c:pt idx="198">
                  <c:v>93.8612949188155</c:v>
                </c:pt>
              </c:numCache>
            </c:numRef>
          </c:yVal>
          <c:smooth val="1"/>
        </c:ser>
        <c:axId val="51640276"/>
        <c:axId val="62109301"/>
      </c:scatterChart>
      <c:valAx>
        <c:axId val="51640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Frequency  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0_ 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09301"/>
        <c:crossesAt val="0"/>
        <c:crossBetween val="midCat"/>
        <c:dispUnits/>
      </c:valAx>
      <c:valAx>
        <c:axId val="62109301"/>
        <c:scaling>
          <c:orientation val="minMax"/>
          <c:max val="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VSWR(50)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40276"/>
        <c:crossesAt val="0"/>
        <c:crossBetween val="midCat"/>
        <c:dispUnits/>
        <c:minorUnit val="0.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Minimum SWR vs "n"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035"/>
          <c:w val="0.875"/>
          <c:h val="0.80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'Sheet 3'!$A$2:$A$40</c:f>
              <c:numCache>
                <c:ptCount val="3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</c:numCache>
            </c:numRef>
          </c:xVal>
          <c:yVal>
            <c:numRef>
              <c:f>'Sheet 3'!$B$2:$B$40</c:f>
              <c:numCache>
                <c:ptCount val="39"/>
                <c:pt idx="0">
                  <c:v>446.1990020571303</c:v>
                </c:pt>
                <c:pt idx="1">
                  <c:v>111.55049875766385</c:v>
                </c:pt>
                <c:pt idx="2">
                  <c:v>49.57944108842493</c:v>
                </c:pt>
                <c:pt idx="3">
                  <c:v>27.89062150080072</c:v>
                </c:pt>
                <c:pt idx="4">
                  <c:v>17.85295566784954</c:v>
                </c:pt>
                <c:pt idx="5">
                  <c:v>12.401640738202014</c:v>
                </c:pt>
                <c:pt idx="6">
                  <c:v>9.11599342892093</c:v>
                </c:pt>
                <c:pt idx="7">
                  <c:v>6.9848929251359735</c:v>
                </c:pt>
                <c:pt idx="8">
                  <c:v>5.520051310702974</c:v>
                </c:pt>
                <c:pt idx="9">
                  <c:v>4.4667059036306815</c:v>
                </c:pt>
                <c:pt idx="10">
                  <c:v>3.688682456762544</c:v>
                </c:pt>
                <c:pt idx="11">
                  <c:v>3.098348365235656</c:v>
                </c:pt>
                <c:pt idx="12">
                  <c:v>2.6404957478438735</c:v>
                </c:pt>
                <c:pt idx="13">
                  <c:v>2.279027721499495</c:v>
                </c:pt>
                <c:pt idx="14">
                  <c:v>1.9892253598742358</c:v>
                </c:pt>
                <c:pt idx="15">
                  <c:v>1.7447717206049498</c:v>
                </c:pt>
                <c:pt idx="16">
                  <c:v>1.5437586991585186</c:v>
                </c:pt>
                <c:pt idx="17">
                  <c:v>1.377703838694009</c:v>
                </c:pt>
                <c:pt idx="18">
                  <c:v>1.2418700429637908</c:v>
                </c:pt>
                <c:pt idx="19">
                  <c:v>1.1210153408357368</c:v>
                </c:pt>
                <c:pt idx="20">
                  <c:v>1.0125438787828507</c:v>
                </c:pt>
                <c:pt idx="21">
                  <c:v>1.0884454475261702</c:v>
                </c:pt>
                <c:pt idx="22">
                  <c:v>1.192128800600092</c:v>
                </c:pt>
                <c:pt idx="23">
                  <c:v>1.291816952461058</c:v>
                </c:pt>
                <c:pt idx="24">
                  <c:v>1.4017490856542953</c:v>
                </c:pt>
                <c:pt idx="25">
                  <c:v>1.5183961400548227</c:v>
                </c:pt>
                <c:pt idx="26">
                  <c:v>1.6347390694475055</c:v>
                </c:pt>
                <c:pt idx="27">
                  <c:v>1.7584329825948797</c:v>
                </c:pt>
                <c:pt idx="28">
                  <c:v>1.8869222494490363</c:v>
                </c:pt>
                <c:pt idx="29">
                  <c:v>2.0182201661508543</c:v>
                </c:pt>
                <c:pt idx="30">
                  <c:v>2.15611418243936</c:v>
                </c:pt>
                <c:pt idx="31">
                  <c:v>2.2966165999497172</c:v>
                </c:pt>
                <c:pt idx="32">
                  <c:v>2.4426956730247293</c:v>
                </c:pt>
                <c:pt idx="33">
                  <c:v>2.593094926259805</c:v>
                </c:pt>
                <c:pt idx="34">
                  <c:v>2.7477238998431757</c:v>
                </c:pt>
                <c:pt idx="35">
                  <c:v>2.9074790296477397</c:v>
                </c:pt>
                <c:pt idx="36">
                  <c:v>3.0709310934545644</c:v>
                </c:pt>
                <c:pt idx="37">
                  <c:v>3.2397409169813804</c:v>
                </c:pt>
                <c:pt idx="38">
                  <c:v>3.4122270445347667</c:v>
                </c:pt>
              </c:numCache>
            </c:numRef>
          </c:yVal>
          <c:smooth val="1"/>
        </c:ser>
        <c:axId val="22112798"/>
        <c:axId val="64797455"/>
      </c:scatterChart>
      <c:valAx>
        <c:axId val="2211279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7455"/>
        <c:crossesAt val="0"/>
        <c:crossBetween val="midCat"/>
        <c:dispUnits/>
        <c:majorUnit val="1"/>
        <c:minorUnit val="0.2"/>
      </c:valAx>
      <c:valAx>
        <c:axId val="64797455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VSWR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12798"/>
        <c:crossesAt val="0"/>
        <c:crossBetween val="midCat"/>
        <c:dispUnits/>
      </c:valAx>
    </c:plotArea>
    <c:plotVisOnly val="1"/>
    <c:dispBlanksAs val="gap"/>
    <c:showDLblsOverMax val="0"/>
  </c:chart>
  <c:spPr>
    <a:solidFill>
      <a:srgbClr val="FFFF00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chart" Target="/xl/charts/chart3.xml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47625</xdr:rowOff>
    </xdr:from>
    <xdr:to>
      <xdr:col>8</xdr:col>
      <xdr:colOff>590550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23825" y="2476500"/>
        <a:ext cx="692467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104775</xdr:rowOff>
    </xdr:from>
    <xdr:to>
      <xdr:col>8</xdr:col>
      <xdr:colOff>590550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123825" y="4276725"/>
        <a:ext cx="692467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85725</xdr:colOff>
      <xdr:row>2</xdr:row>
      <xdr:rowOff>9525</xdr:rowOff>
    </xdr:from>
    <xdr:to>
      <xdr:col>11</xdr:col>
      <xdr:colOff>304800</xdr:colOff>
      <xdr:row>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447675"/>
          <a:ext cx="11334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</xdr:colOff>
      <xdr:row>20</xdr:row>
      <xdr:rowOff>19050</xdr:rowOff>
    </xdr:from>
    <xdr:to>
      <xdr:col>12</xdr:col>
      <xdr:colOff>685800</xdr:colOff>
      <xdr:row>31</xdr:row>
      <xdr:rowOff>152400</xdr:rowOff>
    </xdr:to>
    <xdr:graphicFrame macro="[0]!Macro2">
      <xdr:nvGraphicFramePr>
        <xdr:cNvPr id="4" name="Chart 4"/>
        <xdr:cNvGraphicFramePr/>
      </xdr:nvGraphicFramePr>
      <xdr:xfrm>
        <a:off x="7077075" y="3676650"/>
        <a:ext cx="2752725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495300</xdr:colOff>
      <xdr:row>9</xdr:row>
      <xdr:rowOff>85725</xdr:rowOff>
    </xdr:from>
    <xdr:to>
      <xdr:col>12</xdr:col>
      <xdr:colOff>457200</xdr:colOff>
      <xdr:row>16</xdr:row>
      <xdr:rowOff>152400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53325" y="1790700"/>
          <a:ext cx="20478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19050</xdr:rowOff>
    </xdr:from>
    <xdr:to>
      <xdr:col>2</xdr:col>
      <xdr:colOff>5410200</xdr:colOff>
      <xdr:row>27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448050"/>
          <a:ext cx="5686425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142875</xdr:rowOff>
    </xdr:from>
    <xdr:to>
      <xdr:col>2</xdr:col>
      <xdr:colOff>2762250</xdr:colOff>
      <xdr:row>18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495300"/>
          <a:ext cx="2933700" cy="2800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5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1.75390625" style="0" customWidth="1"/>
    <col min="2" max="2" width="21.375" style="0" customWidth="1"/>
    <col min="3" max="3" width="5.75390625" style="0" customWidth="1"/>
    <col min="4" max="4" width="7.00390625" style="0" customWidth="1"/>
    <col min="5" max="5" width="5.25390625" style="0" customWidth="1"/>
    <col min="6" max="6" width="27.75390625" style="0" customWidth="1"/>
    <col min="7" max="7" width="6.75390625" style="0" customWidth="1"/>
    <col min="8" max="8" width="9.125" style="0" customWidth="1"/>
    <col min="9" max="9" width="7.875" style="0" customWidth="1"/>
    <col min="11" max="11" width="12.00390625" style="0" customWidth="1"/>
    <col min="12" max="12" width="6.375" style="0" customWidth="1"/>
    <col min="13" max="13" width="9.875" style="0" customWidth="1"/>
    <col min="16" max="16" width="11.375" style="0" customWidth="1"/>
    <col min="17" max="17" width="3.00390625" style="0" customWidth="1"/>
  </cols>
  <sheetData>
    <row r="1" spans="1:17" ht="20.25">
      <c r="A1" s="1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/>
      <c r="O1" s="2"/>
      <c r="P1" s="2"/>
      <c r="Q1" s="2"/>
    </row>
    <row r="2" spans="1:17" ht="14.25">
      <c r="A2" s="1"/>
      <c r="B2" s="97" t="s">
        <v>1</v>
      </c>
      <c r="C2" s="97"/>
      <c r="D2" s="97"/>
      <c r="E2" s="97"/>
      <c r="F2" s="98" t="s">
        <v>2</v>
      </c>
      <c r="G2" s="98"/>
      <c r="H2" s="98"/>
      <c r="I2" s="98"/>
      <c r="J2" s="3"/>
      <c r="K2" s="3"/>
      <c r="L2" s="3"/>
      <c r="M2" s="3"/>
      <c r="N2" s="1"/>
      <c r="O2" s="2"/>
      <c r="P2" s="2"/>
      <c r="Q2" s="2"/>
    </row>
    <row r="3" spans="1:17" ht="14.25">
      <c r="A3" s="1"/>
      <c r="B3" s="4" t="s">
        <v>3</v>
      </c>
      <c r="C3" s="5"/>
      <c r="D3" s="5"/>
      <c r="E3" s="6"/>
      <c r="F3" s="7" t="s">
        <v>4</v>
      </c>
      <c r="G3" s="8" t="s">
        <v>5</v>
      </c>
      <c r="H3" s="9">
        <f>2*PI()*Mld*(2.303*LOG10(8*Mld/Mcd)-2)*0.001</f>
        <v>1.7047834821661054</v>
      </c>
      <c r="I3" s="10" t="s">
        <v>6</v>
      </c>
      <c r="J3" s="3"/>
      <c r="K3" s="11"/>
      <c r="L3" s="11"/>
      <c r="M3" s="11"/>
      <c r="N3" s="1"/>
      <c r="O3" s="2"/>
      <c r="P3" s="2"/>
      <c r="Q3" s="2"/>
    </row>
    <row r="4" spans="1:18" ht="14.25">
      <c r="A4" s="1"/>
      <c r="B4" s="12" t="s">
        <v>7</v>
      </c>
      <c r="C4" s="13" t="s">
        <v>8</v>
      </c>
      <c r="D4" s="14">
        <v>64</v>
      </c>
      <c r="E4" s="15" t="s">
        <v>9</v>
      </c>
      <c r="F4" s="12" t="s">
        <v>10</v>
      </c>
      <c r="G4" s="16" t="s">
        <v>11</v>
      </c>
      <c r="H4" s="17">
        <f>1000000000000/(2*PI()*F0C*1000)^2/Lm</f>
        <v>145.08082264547673</v>
      </c>
      <c r="I4" s="18" t="s">
        <v>12</v>
      </c>
      <c r="J4" s="3"/>
      <c r="K4" s="11"/>
      <c r="L4" s="11"/>
      <c r="M4" s="11"/>
      <c r="N4" s="1"/>
      <c r="O4" s="19"/>
      <c r="P4" s="20"/>
      <c r="Q4" s="21"/>
      <c r="R4" s="22"/>
    </row>
    <row r="5" spans="1:18" ht="14.25">
      <c r="A5" s="1"/>
      <c r="B5" s="12" t="s">
        <v>13</v>
      </c>
      <c r="C5" s="13" t="s">
        <v>14</v>
      </c>
      <c r="D5" s="14">
        <v>1</v>
      </c>
      <c r="E5" s="15" t="s">
        <v>9</v>
      </c>
      <c r="F5" s="23" t="s">
        <v>15</v>
      </c>
      <c r="G5" s="24" t="s">
        <v>16</v>
      </c>
      <c r="H5" s="25">
        <f>0.0000000000000392*(F0C*F0C*PI()*Mld*Mld/4)*(F0C*F0C*PI()*Mld*Mld/4)</f>
        <v>0.004255080450800874</v>
      </c>
      <c r="I5" s="26" t="s">
        <v>17</v>
      </c>
      <c r="J5" s="27"/>
      <c r="K5" s="27"/>
      <c r="L5" s="27"/>
      <c r="M5" s="27"/>
      <c r="N5" s="1"/>
      <c r="O5" s="19"/>
      <c r="P5" s="20"/>
      <c r="Q5" s="21"/>
      <c r="R5" s="22"/>
    </row>
    <row r="6" spans="1:18" ht="14.25">
      <c r="A6" s="1"/>
      <c r="B6" s="28"/>
      <c r="C6" s="1"/>
      <c r="D6" s="1"/>
      <c r="E6" s="29"/>
      <c r="F6" s="23" t="s">
        <v>18</v>
      </c>
      <c r="G6" s="24" t="s">
        <v>19</v>
      </c>
      <c r="H6" s="25">
        <f>0.00000263*SQRT(F0C*1000)*PI()*Mld/Mcd</f>
        <v>0.05319561711180634</v>
      </c>
      <c r="I6" s="26" t="s">
        <v>17</v>
      </c>
      <c r="J6" s="30"/>
      <c r="K6" s="31"/>
      <c r="L6" s="31"/>
      <c r="M6" s="31"/>
      <c r="N6" s="1"/>
      <c r="O6" s="19"/>
      <c r="P6" s="32"/>
      <c r="Q6" s="21"/>
      <c r="R6" s="22"/>
    </row>
    <row r="7" spans="1:18" ht="14.25">
      <c r="A7" s="1"/>
      <c r="B7" s="12" t="s">
        <v>20</v>
      </c>
      <c r="C7" s="13" t="s">
        <v>21</v>
      </c>
      <c r="D7" s="33">
        <v>10.12</v>
      </c>
      <c r="E7" s="15" t="s">
        <v>22</v>
      </c>
      <c r="F7" s="23" t="s">
        <v>23</v>
      </c>
      <c r="G7" s="16" t="s">
        <v>24</v>
      </c>
      <c r="H7" s="25">
        <f>RRR+RRL+RLp</f>
        <v>0.05745069756260722</v>
      </c>
      <c r="I7" s="26" t="s">
        <v>17</v>
      </c>
      <c r="J7" s="30"/>
      <c r="K7" s="31"/>
      <c r="L7" s="31"/>
      <c r="M7" s="31"/>
      <c r="N7" s="1"/>
      <c r="O7" s="19"/>
      <c r="P7" s="32"/>
      <c r="Q7" s="34"/>
      <c r="R7" s="35"/>
    </row>
    <row r="8" spans="1:18" ht="14.25" customHeight="1">
      <c r="A8" s="1"/>
      <c r="B8" s="12" t="s">
        <v>25</v>
      </c>
      <c r="C8" s="13" t="s">
        <v>26</v>
      </c>
      <c r="D8" s="36">
        <v>0</v>
      </c>
      <c r="E8" s="37" t="s">
        <v>27</v>
      </c>
      <c r="F8" s="23" t="s">
        <v>28</v>
      </c>
      <c r="G8" s="16" t="s">
        <v>29</v>
      </c>
      <c r="H8" s="25">
        <f>2*PI()*Cld*(2.303*LOG10(8*Cld/Ccd)-2)*0.001</f>
        <v>0.234617870157565</v>
      </c>
      <c r="I8" s="18" t="s">
        <v>6</v>
      </c>
      <c r="J8" s="30"/>
      <c r="K8" s="38"/>
      <c r="L8" s="38"/>
      <c r="M8" s="38"/>
      <c r="N8" s="1"/>
      <c r="O8" s="19"/>
      <c r="P8" s="32"/>
      <c r="Q8" s="39"/>
      <c r="R8" s="35"/>
    </row>
    <row r="9" spans="1:17" ht="14.25">
      <c r="A9" s="1"/>
      <c r="B9" s="40" t="s">
        <v>30</v>
      </c>
      <c r="C9" s="13"/>
      <c r="D9" s="41"/>
      <c r="E9" s="15"/>
      <c r="F9" s="23" t="s">
        <v>31</v>
      </c>
      <c r="G9" s="16" t="s">
        <v>32</v>
      </c>
      <c r="H9" s="42">
        <f>PI()*F0C*Lm/Reg</f>
        <v>943.4183250412572</v>
      </c>
      <c r="I9" s="18"/>
      <c r="J9" s="43"/>
      <c r="K9" s="99" t="s">
        <v>33</v>
      </c>
      <c r="L9" s="99"/>
      <c r="M9" s="99"/>
      <c r="N9" s="44"/>
      <c r="O9" s="45"/>
      <c r="P9" s="45"/>
      <c r="Q9" s="2"/>
    </row>
    <row r="10" spans="1:17" ht="14.25">
      <c r="A10" s="1"/>
      <c r="B10" s="12" t="s">
        <v>7</v>
      </c>
      <c r="C10" s="13" t="s">
        <v>34</v>
      </c>
      <c r="D10" s="14">
        <v>11</v>
      </c>
      <c r="E10" s="15" t="s">
        <v>9</v>
      </c>
      <c r="F10" s="23" t="s">
        <v>35</v>
      </c>
      <c r="G10" s="16" t="s">
        <v>36</v>
      </c>
      <c r="H10" s="25">
        <f>n*Lx0</f>
        <v>0.039107578124999993</v>
      </c>
      <c r="I10" s="18" t="s">
        <v>6</v>
      </c>
      <c r="J10" s="30"/>
      <c r="K10" s="99"/>
      <c r="L10" s="99"/>
      <c r="M10" s="99"/>
      <c r="N10" s="44"/>
      <c r="O10" s="46"/>
      <c r="P10" s="46"/>
      <c r="Q10" s="2"/>
    </row>
    <row r="11" spans="1:17" ht="14.25">
      <c r="A11" s="1"/>
      <c r="B11" s="12" t="s">
        <v>13</v>
      </c>
      <c r="C11" s="13" t="s">
        <v>37</v>
      </c>
      <c r="D11" s="47">
        <v>0.4</v>
      </c>
      <c r="E11" s="15" t="s">
        <v>9</v>
      </c>
      <c r="F11" s="12" t="s">
        <v>38</v>
      </c>
      <c r="G11" s="48" t="s">
        <v>39</v>
      </c>
      <c r="H11" s="49">
        <f>0.0269*PI()*Mld</f>
        <v>5.408565912420188</v>
      </c>
      <c r="I11" s="50" t="s">
        <v>40</v>
      </c>
      <c r="J11" s="27"/>
      <c r="K11" s="27"/>
      <c r="L11" s="27"/>
      <c r="M11" s="27"/>
      <c r="N11" s="1"/>
      <c r="O11" s="51"/>
      <c r="P11" s="51"/>
      <c r="Q11" s="2"/>
    </row>
    <row r="12" spans="1:17" ht="14.25">
      <c r="A12" s="1"/>
      <c r="B12" s="52" t="s">
        <v>41</v>
      </c>
      <c r="C12" s="53" t="s">
        <v>42</v>
      </c>
      <c r="D12" s="53">
        <f>1.97*Cld*Cld/Mld/200</f>
        <v>0.018622656249999998</v>
      </c>
      <c r="E12" s="54" t="s">
        <v>6</v>
      </c>
      <c r="F12" s="23" t="s">
        <v>43</v>
      </c>
      <c r="G12" s="24" t="s">
        <v>44</v>
      </c>
      <c r="H12" s="55">
        <f>100*RRR/Reg</f>
        <v>7.406490488934231</v>
      </c>
      <c r="I12" s="56" t="s">
        <v>45</v>
      </c>
      <c r="J12" s="57"/>
      <c r="K12" s="57"/>
      <c r="L12" s="57"/>
      <c r="M12" s="57"/>
      <c r="N12" s="1"/>
      <c r="O12" s="51"/>
      <c r="P12" s="51"/>
      <c r="Q12" s="2"/>
    </row>
    <row r="13" spans="1:17" ht="14.25">
      <c r="A13" s="1"/>
      <c r="B13" s="58" t="s">
        <v>46</v>
      </c>
      <c r="C13" s="59" t="s">
        <v>47</v>
      </c>
      <c r="D13" s="60">
        <v>2.1</v>
      </c>
      <c r="E13" s="61"/>
      <c r="F13" s="58" t="s">
        <v>48</v>
      </c>
      <c r="G13" s="62"/>
      <c r="H13" s="63">
        <f>F0C*1000/Q</f>
        <v>10.726948726120447</v>
      </c>
      <c r="I13" s="64" t="s">
        <v>49</v>
      </c>
      <c r="J13" s="65"/>
      <c r="K13" s="65"/>
      <c r="L13" s="65"/>
      <c r="M13" s="65"/>
      <c r="N13" s="1"/>
      <c r="O13" s="51"/>
      <c r="P13" s="51"/>
      <c r="Q13" s="2"/>
    </row>
    <row r="14" spans="1:17" ht="13.5">
      <c r="A14" s="1"/>
      <c r="B14" s="1"/>
      <c r="C14" s="1"/>
      <c r="D14" s="1"/>
      <c r="E14" s="1"/>
      <c r="F14" s="65"/>
      <c r="G14" s="65"/>
      <c r="H14" s="65"/>
      <c r="I14" s="65"/>
      <c r="J14" s="65"/>
      <c r="K14" s="65"/>
      <c r="L14" s="65"/>
      <c r="M14" s="65"/>
      <c r="N14" s="1"/>
      <c r="O14" s="51"/>
      <c r="P14" s="51"/>
      <c r="Q14" s="2"/>
    </row>
    <row r="15" spans="1:17" ht="13.5">
      <c r="A15" s="1"/>
      <c r="F15" s="65"/>
      <c r="G15" s="65"/>
      <c r="H15" s="65"/>
      <c r="I15" s="65"/>
      <c r="J15" s="65"/>
      <c r="K15" s="65"/>
      <c r="L15" s="65"/>
      <c r="M15" s="65"/>
      <c r="N15" s="1"/>
      <c r="O15" s="51"/>
      <c r="P15" s="51"/>
      <c r="Q15" s="2"/>
    </row>
    <row r="16" spans="1:17" ht="13.5">
      <c r="A16" s="1"/>
      <c r="F16" s="65"/>
      <c r="G16" s="65"/>
      <c r="H16" s="65"/>
      <c r="I16" s="65"/>
      <c r="J16" s="65"/>
      <c r="K16" s="65"/>
      <c r="L16" s="65"/>
      <c r="M16" s="65"/>
      <c r="N16" s="1"/>
      <c r="O16" s="51"/>
      <c r="P16" s="51"/>
      <c r="Q16" s="2"/>
    </row>
    <row r="17" spans="1:17" ht="14.25">
      <c r="A17" s="1"/>
      <c r="F17" s="65"/>
      <c r="G17" s="65"/>
      <c r="H17" s="65"/>
      <c r="I17" s="65"/>
      <c r="J17" s="13"/>
      <c r="K17" s="65"/>
      <c r="L17" s="65"/>
      <c r="M17" s="65"/>
      <c r="N17" s="1"/>
      <c r="O17" s="51"/>
      <c r="P17" s="51"/>
      <c r="Q17" s="2"/>
    </row>
    <row r="18" spans="1:17" ht="14.25">
      <c r="A18" s="1"/>
      <c r="F18" s="65"/>
      <c r="G18" s="65"/>
      <c r="H18" s="65"/>
      <c r="I18" s="65"/>
      <c r="J18" s="65"/>
      <c r="K18" s="99" t="s">
        <v>50</v>
      </c>
      <c r="L18" s="99"/>
      <c r="M18" s="99"/>
      <c r="N18" s="1"/>
      <c r="O18" s="51"/>
      <c r="P18" s="51"/>
      <c r="Q18" s="2"/>
    </row>
    <row r="19" spans="1:17" ht="13.5">
      <c r="A19" s="66"/>
      <c r="F19" s="65"/>
      <c r="G19" s="65"/>
      <c r="H19" s="65"/>
      <c r="I19" s="65"/>
      <c r="J19" s="65"/>
      <c r="K19" s="67"/>
      <c r="L19" s="67"/>
      <c r="M19" s="30"/>
      <c r="N19" s="68"/>
      <c r="O19" s="46"/>
      <c r="P19" s="46"/>
      <c r="Q19" s="2"/>
    </row>
    <row r="20" spans="1:17" ht="14.25">
      <c r="A20" s="1"/>
      <c r="B20" s="1"/>
      <c r="C20" s="1"/>
      <c r="D20" s="1"/>
      <c r="E20" s="1"/>
      <c r="F20" s="65"/>
      <c r="G20" s="65"/>
      <c r="H20" s="65"/>
      <c r="I20" s="65"/>
      <c r="J20" s="65"/>
      <c r="K20" s="13" t="s">
        <v>51</v>
      </c>
      <c r="L20" s="69">
        <f>MIN('calc.'!M8:M206)</f>
        <v>1.0125438787828507</v>
      </c>
      <c r="M20" s="13"/>
      <c r="N20" s="1"/>
      <c r="O20" s="51"/>
      <c r="P20" s="51"/>
      <c r="Q20" s="2"/>
    </row>
    <row r="21" spans="1:17" ht="13.5">
      <c r="A21" s="1"/>
      <c r="B21" s="1"/>
      <c r="C21" s="1"/>
      <c r="D21" s="1"/>
      <c r="E21" s="1"/>
      <c r="F21" s="65"/>
      <c r="G21" s="65"/>
      <c r="H21" s="65"/>
      <c r="I21" s="65"/>
      <c r="J21" s="65"/>
      <c r="M21" s="70"/>
      <c r="N21" s="44"/>
      <c r="O21" s="45"/>
      <c r="P21" s="45"/>
      <c r="Q21" s="2"/>
    </row>
    <row r="22" spans="1:17" ht="13.5">
      <c r="A22" s="1"/>
      <c r="B22" s="1"/>
      <c r="C22" s="1"/>
      <c r="D22" s="1"/>
      <c r="E22" s="1"/>
      <c r="F22" s="65"/>
      <c r="G22" s="65"/>
      <c r="H22" s="65"/>
      <c r="I22" s="65"/>
      <c r="J22" s="65"/>
      <c r="M22" s="65"/>
      <c r="N22" s="1"/>
      <c r="O22" s="2"/>
      <c r="P22" s="2"/>
      <c r="Q22" s="2"/>
    </row>
    <row r="23" spans="1:17" ht="13.5">
      <c r="A23" s="1"/>
      <c r="B23" s="1"/>
      <c r="C23" s="1"/>
      <c r="D23" s="1"/>
      <c r="E23" s="1"/>
      <c r="F23" s="65"/>
      <c r="G23" s="65"/>
      <c r="H23" s="65"/>
      <c r="I23" s="65"/>
      <c r="J23" s="65"/>
      <c r="K23" s="67"/>
      <c r="L23" s="67"/>
      <c r="M23" s="67"/>
      <c r="N23" s="1"/>
      <c r="O23" s="2"/>
      <c r="P23" s="2"/>
      <c r="Q23" s="2"/>
    </row>
    <row r="24" spans="1:17" ht="13.5">
      <c r="A24" s="1"/>
      <c r="B24" s="1"/>
      <c r="C24" s="1"/>
      <c r="D24" s="1"/>
      <c r="E24" s="1"/>
      <c r="F24" s="65"/>
      <c r="G24" s="65"/>
      <c r="H24" s="65"/>
      <c r="I24" s="65"/>
      <c r="J24" s="65"/>
      <c r="K24" s="65"/>
      <c r="L24" s="65"/>
      <c r="M24" s="65"/>
      <c r="N24" s="1"/>
      <c r="O24" s="2"/>
      <c r="P24" s="2"/>
      <c r="Q24" s="2"/>
    </row>
    <row r="25" spans="1:17" ht="13.5">
      <c r="A25" s="1"/>
      <c r="B25" s="1"/>
      <c r="C25" s="1"/>
      <c r="D25" s="1"/>
      <c r="E25" s="1"/>
      <c r="F25" s="65"/>
      <c r="G25" s="65"/>
      <c r="H25" s="65"/>
      <c r="I25" s="65"/>
      <c r="J25" s="65"/>
      <c r="K25" s="65"/>
      <c r="L25" s="65"/>
      <c r="M25" s="65"/>
      <c r="N25" s="67"/>
      <c r="O25" s="2"/>
      <c r="P25" s="2"/>
      <c r="Q25" s="2"/>
    </row>
    <row r="26" spans="1:17" ht="13.5">
      <c r="A26" s="1"/>
      <c r="B26" s="1"/>
      <c r="C26" s="1"/>
      <c r="D26" s="1"/>
      <c r="E26" s="1"/>
      <c r="F26" s="65"/>
      <c r="G26" s="65"/>
      <c r="H26" s="65"/>
      <c r="I26" s="65"/>
      <c r="J26" s="65"/>
      <c r="K26" s="65"/>
      <c r="L26" s="65"/>
      <c r="M26" s="65"/>
      <c r="N26" s="1"/>
      <c r="O26" s="2"/>
      <c r="P26" s="2"/>
      <c r="Q26" s="2"/>
    </row>
    <row r="27" spans="1:17" ht="13.5">
      <c r="A27" s="1"/>
      <c r="B27" s="1"/>
      <c r="C27" s="1"/>
      <c r="D27" s="1"/>
      <c r="E27" s="1"/>
      <c r="F27" s="65"/>
      <c r="G27" s="65"/>
      <c r="H27" s="65"/>
      <c r="I27" s="65"/>
      <c r="J27" s="65"/>
      <c r="K27" s="65"/>
      <c r="L27" s="65"/>
      <c r="M27" s="65"/>
      <c r="N27" s="1"/>
      <c r="O27" s="2"/>
      <c r="P27" s="2"/>
      <c r="Q27" s="2"/>
    </row>
    <row r="28" spans="1:17" ht="13.5">
      <c r="A28" s="1"/>
      <c r="B28" s="1"/>
      <c r="C28" s="1"/>
      <c r="D28" s="1"/>
      <c r="E28" s="1"/>
      <c r="F28" s="65"/>
      <c r="G28" s="65"/>
      <c r="H28" s="65"/>
      <c r="I28" s="65"/>
      <c r="J28" s="65"/>
      <c r="K28" s="65"/>
      <c r="L28" s="65"/>
      <c r="M28" s="65"/>
      <c r="N28" s="1"/>
      <c r="O28" s="2"/>
      <c r="P28" s="2"/>
      <c r="Q28" s="2"/>
    </row>
    <row r="29" spans="1:17" ht="13.5">
      <c r="A29" s="1"/>
      <c r="B29" s="1"/>
      <c r="C29" s="1"/>
      <c r="D29" s="1"/>
      <c r="E29" s="1"/>
      <c r="F29" s="65"/>
      <c r="G29" s="65"/>
      <c r="H29" s="65"/>
      <c r="I29" s="65"/>
      <c r="J29" s="65"/>
      <c r="K29" s="65"/>
      <c r="L29" s="65"/>
      <c r="M29" s="65"/>
      <c r="N29" s="1"/>
      <c r="O29" s="2"/>
      <c r="P29" s="2"/>
      <c r="Q29" s="2"/>
    </row>
    <row r="30" spans="1:17" ht="13.5">
      <c r="A30" s="1"/>
      <c r="B30" s="1"/>
      <c r="C30" s="1"/>
      <c r="D30" s="1"/>
      <c r="E30" s="1"/>
      <c r="F30" s="65"/>
      <c r="G30" s="65"/>
      <c r="H30" s="65"/>
      <c r="I30" s="65"/>
      <c r="J30" s="65"/>
      <c r="K30" s="65"/>
      <c r="L30" s="65"/>
      <c r="M30" s="65"/>
      <c r="N30" s="1"/>
      <c r="O30" s="2"/>
      <c r="P30" s="2"/>
      <c r="Q30" s="2"/>
    </row>
    <row r="31" spans="1:17" ht="13.5">
      <c r="A31" s="1"/>
      <c r="B31" s="1"/>
      <c r="C31" s="1"/>
      <c r="D31" s="1"/>
      <c r="E31" s="1"/>
      <c r="F31" s="65"/>
      <c r="G31" s="65"/>
      <c r="H31" s="65"/>
      <c r="I31" s="65"/>
      <c r="J31" s="65"/>
      <c r="K31" s="65"/>
      <c r="L31" s="65"/>
      <c r="M31" s="65"/>
      <c r="N31" s="1"/>
      <c r="O31" s="2"/>
      <c r="P31" s="2"/>
      <c r="Q31" s="2"/>
    </row>
    <row r="32" spans="1:17" ht="13.5">
      <c r="A32" s="1"/>
      <c r="B32" s="1"/>
      <c r="C32" s="1"/>
      <c r="D32" s="1"/>
      <c r="E32" s="1"/>
      <c r="F32" s="65"/>
      <c r="G32" s="65"/>
      <c r="H32" s="65"/>
      <c r="I32" s="65"/>
      <c r="J32" s="65"/>
      <c r="K32" s="65"/>
      <c r="L32" s="65"/>
      <c r="M32" s="65"/>
      <c r="N32" s="1"/>
      <c r="O32" s="2"/>
      <c r="P32" s="2"/>
      <c r="Q32" s="2"/>
    </row>
    <row r="33" spans="1:13" ht="13.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4" ht="13.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3.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</sheetData>
  <sheetProtection sheet="1" objects="1" scenarios="1"/>
  <mergeCells count="6">
    <mergeCell ref="K10:M10"/>
    <mergeCell ref="K18:M18"/>
    <mergeCell ref="B1:M1"/>
    <mergeCell ref="B2:E2"/>
    <mergeCell ref="F2:I2"/>
    <mergeCell ref="K9:M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06"/>
  <sheetViews>
    <sheetView workbookViewId="0" topLeftCell="A1">
      <selection activeCell="F8" sqref="F8"/>
    </sheetView>
  </sheetViews>
  <sheetFormatPr defaultColWidth="9.00390625" defaultRowHeight="13.5"/>
  <cols>
    <col min="3" max="3" width="11.625" style="0" customWidth="1"/>
    <col min="4" max="4" width="10.375" style="0" customWidth="1"/>
    <col min="5" max="6" width="13.375" style="0" customWidth="1"/>
  </cols>
  <sheetData>
    <row r="1" spans="1:13" ht="14.25">
      <c r="A1" s="100" t="s">
        <v>52</v>
      </c>
      <c r="B1" s="100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4.25">
      <c r="A2" s="73" t="s">
        <v>53</v>
      </c>
      <c r="B2" s="74">
        <f>Lf*0.000001</f>
        <v>2.3461787015756498E-07</v>
      </c>
      <c r="C2" s="75" t="s">
        <v>54</v>
      </c>
      <c r="D2" s="72">
        <f>Lx*0.000001</f>
        <v>3.9107578124999994E-08</v>
      </c>
      <c r="E2" s="72"/>
      <c r="F2" s="72"/>
      <c r="G2" s="72"/>
      <c r="H2" s="72"/>
      <c r="I2" s="72"/>
      <c r="J2" s="72"/>
      <c r="K2" s="72"/>
      <c r="L2" s="72"/>
      <c r="M2" s="72"/>
    </row>
    <row r="3" spans="1:13" ht="14.25">
      <c r="A3" s="73" t="s">
        <v>55</v>
      </c>
      <c r="B3" s="74">
        <f>Lm*0.000001</f>
        <v>1.7047834821661053E-06</v>
      </c>
      <c r="C3" s="74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4.25">
      <c r="A4" s="73" t="s">
        <v>56</v>
      </c>
      <c r="B4" s="74">
        <f>Cap*0.000000000001</f>
        <v>1.4508082264547672E-10</v>
      </c>
      <c r="C4" s="74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4.25">
      <c r="A5" s="73" t="s">
        <v>57</v>
      </c>
      <c r="B5" s="74">
        <f>2*Reg</f>
        <v>0.11490139512521444</v>
      </c>
      <c r="C5" s="74"/>
      <c r="D5" s="72"/>
      <c r="E5" s="76"/>
      <c r="F5" s="72"/>
      <c r="G5" s="72"/>
      <c r="H5" s="72"/>
      <c r="I5" s="72"/>
      <c r="J5" s="72"/>
      <c r="K5" s="72"/>
      <c r="L5" s="72"/>
      <c r="M5" s="72"/>
    </row>
    <row r="6" spans="1:13" ht="14.25">
      <c r="A6" s="71"/>
      <c r="B6" s="74"/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4.25">
      <c r="A7" s="72"/>
      <c r="B7" s="77" t="s">
        <v>58</v>
      </c>
      <c r="C7" s="77" t="s">
        <v>59</v>
      </c>
      <c r="D7" s="77" t="s">
        <v>60</v>
      </c>
      <c r="E7" s="77" t="s">
        <v>61</v>
      </c>
      <c r="F7" s="77" t="s">
        <v>62</v>
      </c>
      <c r="G7" s="77" t="s">
        <v>63</v>
      </c>
      <c r="H7" s="77" t="s">
        <v>64</v>
      </c>
      <c r="I7" s="77" t="s">
        <v>65</v>
      </c>
      <c r="J7" s="77" t="s">
        <v>66</v>
      </c>
      <c r="K7" s="77" t="s">
        <v>67</v>
      </c>
      <c r="L7" s="77" t="s">
        <v>68</v>
      </c>
      <c r="M7" s="77" t="s">
        <v>69</v>
      </c>
    </row>
    <row r="8" spans="1:13" ht="13.5">
      <c r="A8" s="72">
        <v>-4.95</v>
      </c>
      <c r="B8" s="76">
        <f aca="true" t="shared" si="0" ref="B8:B39">F0C+F0C*A8/Q</f>
        <v>10.066901603805704</v>
      </c>
      <c r="C8" s="76">
        <f aca="true" t="shared" si="1" ref="C8:C39">2*PI()*B8*1000000</f>
        <v>63252208.24585461</v>
      </c>
      <c r="D8" s="72">
        <f aca="true" t="shared" si="2" ref="D8:D39">1-C8*C8*Llm*CCC</f>
        <v>0.010466224469353413</v>
      </c>
      <c r="E8" s="72">
        <f aca="true" t="shared" si="3" ref="E8:E39">C8*C8*C8*C8*CCC*CCC*RR2R*Lxxx*Lxxx/(C8*C8*CCC*CCC*RR2R*RR2R+D8*D8)</f>
        <v>0.5350621335242959</v>
      </c>
      <c r="F8" s="72">
        <f aca="true" t="shared" si="4" ref="F8:F39">C8*Llc+D8*C8*C8*C8*CCC*Lxxx*Lxxx/(C8*C8*CCC*CCC*RR2R*RR2R+D8*D8)</f>
        <v>20.151183457930138</v>
      </c>
      <c r="G8" s="72" t="str">
        <f>COMPLEX(E8,F8)</f>
        <v>0.535062133524296+20.1511834579301i</v>
      </c>
      <c r="H8" s="72">
        <f>IMABS(G8)</f>
        <v>20.158285796215093</v>
      </c>
      <c r="I8" s="72" t="str">
        <f>COMPLEX(E8-50,F8)</f>
        <v>-49.4649378664757+20.1511834579301i</v>
      </c>
      <c r="J8" s="72" t="str">
        <f>COMPLEX(E8+50,F8)</f>
        <v>50.5350621335243+20.1511834579301i</v>
      </c>
      <c r="K8" s="72" t="str">
        <f>IMDIV(I8,J8)</f>
        <v>-0.707344808272718+0.680814804710098i</v>
      </c>
      <c r="L8" s="72">
        <f>IMABS(K8)</f>
        <v>0.9817563221608594</v>
      </c>
      <c r="M8" s="72">
        <f aca="true" t="shared" si="5" ref="M8:M39">(1+L8)/(1-L8)</f>
        <v>108.62701806261522</v>
      </c>
    </row>
    <row r="9" spans="1:13" ht="13.5">
      <c r="A9" s="72">
        <v>-4.9</v>
      </c>
      <c r="B9" s="76">
        <f t="shared" si="0"/>
        <v>10.06743795124201</v>
      </c>
      <c r="C9" s="76">
        <f t="shared" si="1"/>
        <v>63255578.21618595</v>
      </c>
      <c r="D9" s="72">
        <f t="shared" si="2"/>
        <v>0.01036078029937293</v>
      </c>
      <c r="E9" s="72">
        <f t="shared" si="3"/>
        <v>0.546012007811999</v>
      </c>
      <c r="F9" s="72">
        <f t="shared" si="4"/>
        <v>20.205775271917233</v>
      </c>
      <c r="G9" s="72" t="str">
        <f>COMPLEX(E9,F9)</f>
        <v>0.546012007811999+20.2057752719172i</v>
      </c>
      <c r="H9" s="72">
        <f>IMABS(G9)</f>
        <v>20.213151249913892</v>
      </c>
      <c r="I9" s="72" t="str">
        <f>COMPLEX(E9-50,F9)</f>
        <v>-49.453987992188+20.2057752719172i</v>
      </c>
      <c r="J9" s="72" t="str">
        <f>COMPLEX(E9+50,F9)</f>
        <v>50.546012007812+20.2057752719172i</v>
      </c>
      <c r="K9" s="72" t="str">
        <f>IMDIV(I9,J9)</f>
        <v>-0.705807166648268+0.681896650149051i</v>
      </c>
      <c r="L9" s="72">
        <f>IMABS(K9)</f>
        <v>0.9814004269290661</v>
      </c>
      <c r="M9" s="72">
        <f t="shared" si="5"/>
        <v>106.52934986047956</v>
      </c>
    </row>
    <row r="10" spans="1:13" ht="13.5">
      <c r="A10" s="72">
        <v>-4.85</v>
      </c>
      <c r="B10" s="76">
        <f t="shared" si="0"/>
        <v>10.067974298678315</v>
      </c>
      <c r="C10" s="76">
        <f t="shared" si="1"/>
        <v>63258948.18651729</v>
      </c>
      <c r="D10" s="72">
        <f t="shared" si="2"/>
        <v>0.010255330511655503</v>
      </c>
      <c r="E10" s="72">
        <f t="shared" si="3"/>
        <v>0.5572984544594228</v>
      </c>
      <c r="F10" s="72">
        <f t="shared" si="4"/>
        <v>20.26144177380682</v>
      </c>
      <c r="G10" s="72" t="str">
        <f>COMPLEX(E10,F10)</f>
        <v>0.557298454459423+20.2614417738068i</v>
      </c>
      <c r="H10" s="72">
        <f>IMABS(G10)</f>
        <v>20.269104674866778</v>
      </c>
      <c r="I10" s="72" t="str">
        <f>COMPLEX(E10-50,F10)</f>
        <v>-49.4427015455406+20.2614417738068i</v>
      </c>
      <c r="J10" s="72" t="str">
        <f>COMPLEX(E10+50,F10)</f>
        <v>50.5572984544594+20.2614417738068i</v>
      </c>
      <c r="K10" s="72" t="str">
        <f>IMDIV(I10,J10)</f>
        <v>-0.704236170352304+0.682993019603542i</v>
      </c>
      <c r="L10" s="72">
        <f>IMABS(K10)</f>
        <v>0.9810341729316282</v>
      </c>
      <c r="M10" s="72">
        <f t="shared" si="5"/>
        <v>104.45282274218788</v>
      </c>
    </row>
    <row r="11" spans="1:13" ht="13.5">
      <c r="A11" s="72">
        <v>-4.8</v>
      </c>
      <c r="B11" s="76">
        <f t="shared" si="0"/>
        <v>10.068510646114621</v>
      </c>
      <c r="C11" s="76">
        <f t="shared" si="1"/>
        <v>63262318.15684863</v>
      </c>
      <c r="D11" s="72">
        <f t="shared" si="2"/>
        <v>0.010149875106201134</v>
      </c>
      <c r="E11" s="72">
        <f t="shared" si="3"/>
        <v>0.568935339702772</v>
      </c>
      <c r="F11" s="72">
        <f t="shared" si="4"/>
        <v>20.318215104084068</v>
      </c>
      <c r="G11" s="72" t="str">
        <f>COMPLEX(E11,F11)</f>
        <v>0.568935339702772+20.3182151040841i</v>
      </c>
      <c r="H11" s="72">
        <f>IMABS(G11)</f>
        <v>20.326178992535564</v>
      </c>
      <c r="I11" s="72" t="str">
        <f>COMPLEX(E11-50,F11)</f>
        <v>-49.4310646602972+20.3182151040841i</v>
      </c>
      <c r="J11" s="72" t="str">
        <f>COMPLEX(E11+50,F11)</f>
        <v>50.5689353397028+20.3182151040841i</v>
      </c>
      <c r="K11" s="72" t="str">
        <f>IMDIV(I11,J11)</f>
        <v>-0.702630762022042+0.684104140876259i</v>
      </c>
      <c r="L11" s="72">
        <f>IMABS(K11)</f>
        <v>0.9806571589009688</v>
      </c>
      <c r="M11" s="72">
        <f t="shared" si="5"/>
        <v>102.39742697365044</v>
      </c>
    </row>
    <row r="12" spans="1:13" ht="13.5">
      <c r="A12" s="72">
        <v>-4.75</v>
      </c>
      <c r="B12" s="76">
        <f t="shared" si="0"/>
        <v>10.069046993550927</v>
      </c>
      <c r="C12" s="76">
        <f t="shared" si="1"/>
        <v>63265688.12717997</v>
      </c>
      <c r="D12" s="72">
        <f t="shared" si="2"/>
        <v>0.010044414083010156</v>
      </c>
      <c r="E12" s="72">
        <f t="shared" si="3"/>
        <v>0.5809372481348004</v>
      </c>
      <c r="F12" s="72">
        <f t="shared" si="4"/>
        <v>20.376128680936723</v>
      </c>
      <c r="G12" s="72" t="str">
        <f>COMPLEX(E12,F12)</f>
        <v>0.5809372481348+20.3761286809367i</v>
      </c>
      <c r="H12" s="72">
        <f>IMABS(G12)</f>
        <v>20.384408456179482</v>
      </c>
      <c r="I12" s="72" t="str">
        <f>COMPLEX(E12-50,F12)</f>
        <v>-49.4190627518652+20.3761286809367i</v>
      </c>
      <c r="J12" s="72" t="str">
        <f>COMPLEX(E12+50,F12)</f>
        <v>50.5809372481348+20.3761286809367i</v>
      </c>
      <c r="K12" s="72" t="str">
        <f>IMDIV(I12,J12)</f>
        <v>-0.700989840998989+0.68523024227748i</v>
      </c>
      <c r="L12" s="72">
        <f>IMABS(K12)</f>
        <v>0.9802689641702638</v>
      </c>
      <c r="M12" s="72">
        <f t="shared" si="5"/>
        <v>100.36315281460499</v>
      </c>
    </row>
    <row r="13" spans="1:13" ht="13.5">
      <c r="A13" s="72">
        <v>-4.7</v>
      </c>
      <c r="B13" s="76">
        <f t="shared" si="0"/>
        <v>10.069583340987233</v>
      </c>
      <c r="C13" s="76">
        <f t="shared" si="1"/>
        <v>63269058.097511314</v>
      </c>
      <c r="D13" s="72">
        <f t="shared" si="2"/>
        <v>0.009938947442082235</v>
      </c>
      <c r="E13" s="72">
        <f t="shared" si="3"/>
        <v>0.5933195276384073</v>
      </c>
      <c r="F13" s="72">
        <f t="shared" si="4"/>
        <v>20.435217263440144</v>
      </c>
      <c r="G13" s="72" t="str">
        <f>COMPLEX(E13,F13)</f>
        <v>0.593319527638407+20.4352172634401i</v>
      </c>
      <c r="H13" s="72">
        <f>IMABS(G13)</f>
        <v>20.44382871836578</v>
      </c>
      <c r="I13" s="72" t="str">
        <f>COMPLEX(E13-50,F13)</f>
        <v>-49.4066804723616+20.4352172634401i</v>
      </c>
      <c r="J13" s="72" t="str">
        <f>COMPLEX(E13+50,F13)</f>
        <v>50.5933195276384+20.4352172634401i</v>
      </c>
      <c r="K13" s="72" t="str">
        <f>IMDIV(I13,J13)</f>
        <v>-0.699312261180524+0.686371552210198i</v>
      </c>
      <c r="L13" s="72">
        <f>IMABS(K13)</f>
        <v>0.9798691475502501</v>
      </c>
      <c r="M13" s="72">
        <f t="shared" si="5"/>
        <v>98.34999051790523</v>
      </c>
    </row>
    <row r="14" spans="1:13" ht="13.5">
      <c r="A14" s="72">
        <v>-4.65</v>
      </c>
      <c r="B14" s="76">
        <f t="shared" si="0"/>
        <v>10.070119688423539</v>
      </c>
      <c r="C14" s="76">
        <f t="shared" si="1"/>
        <v>63272428.067842655</v>
      </c>
      <c r="D14" s="72">
        <f t="shared" si="2"/>
        <v>0.009833475183417595</v>
      </c>
      <c r="E14" s="72">
        <f t="shared" si="3"/>
        <v>0.6060983376192012</v>
      </c>
      <c r="F14" s="72">
        <f t="shared" si="4"/>
        <v>20.495517018462994</v>
      </c>
      <c r="G14" s="72" t="str">
        <f>COMPLEX(E14,F14)</f>
        <v>0.606098337619201+20.495517018463i</v>
      </c>
      <c r="H14" s="72">
        <f>IMABS(G14)</f>
        <v>20.504476902593034</v>
      </c>
      <c r="I14" s="72" t="str">
        <f>COMPLEX(E14-50,F14)</f>
        <v>-49.3939016623808+20.495517018463i</v>
      </c>
      <c r="J14" s="72" t="str">
        <f>COMPLEX(E14+50,F14)</f>
        <v>50.6060983376192+20.495517018463i</v>
      </c>
      <c r="K14" s="72" t="str">
        <f>IMDIV(I14,J14)</f>
        <v>-0.697596828747871+0.687528298703608i</v>
      </c>
      <c r="L14" s="72">
        <f>IMABS(K14)</f>
        <v>0.9794572461304089</v>
      </c>
      <c r="M14" s="72">
        <f t="shared" si="5"/>
        <v>96.35793032892943</v>
      </c>
    </row>
    <row r="15" spans="1:13" ht="13.5">
      <c r="A15" s="72">
        <v>-4.6</v>
      </c>
      <c r="B15" s="76">
        <f t="shared" si="0"/>
        <v>10.070656035859844</v>
      </c>
      <c r="C15" s="76">
        <f t="shared" si="1"/>
        <v>63275798.03817399</v>
      </c>
      <c r="D15" s="72">
        <f t="shared" si="2"/>
        <v>0.009727997307016345</v>
      </c>
      <c r="E15" s="72">
        <f t="shared" si="3"/>
        <v>0.6192907008160181</v>
      </c>
      <c r="F15" s="72">
        <f t="shared" si="4"/>
        <v>20.55706559154856</v>
      </c>
      <c r="G15" s="72" t="str">
        <f>COMPLEX(E15,F15)</f>
        <v>0.619290700816018+20.5570655915486i</v>
      </c>
      <c r="H15" s="72">
        <f>IMABS(G15)</f>
        <v>20.56639167932354</v>
      </c>
      <c r="I15" s="72" t="str">
        <f>COMPLEX(E15-50,F15)</f>
        <v>-49.380709299184+20.5570655915486i</v>
      </c>
      <c r="J15" s="72" t="str">
        <f>COMPLEX(E15+50,F15)</f>
        <v>50.619290700816+20.5570655915486i</v>
      </c>
      <c r="K15" s="72" t="str">
        <f>IMDIV(I15,J15)</f>
        <v>-0.695842299762369+0.688700708889539i</v>
      </c>
      <c r="L15" s="72">
        <f>IMABS(K15)</f>
        <v>0.9790327739986728</v>
      </c>
      <c r="M15" s="72">
        <f t="shared" si="5"/>
        <v>94.38696248485162</v>
      </c>
    </row>
    <row r="16" spans="1:13" ht="13.5">
      <c r="A16" s="72">
        <v>-4.55</v>
      </c>
      <c r="B16" s="76">
        <f t="shared" si="0"/>
        <v>10.071192383296152</v>
      </c>
      <c r="C16" s="76">
        <f t="shared" si="1"/>
        <v>63279168.008505344</v>
      </c>
      <c r="D16" s="72">
        <f t="shared" si="2"/>
        <v>0.009622513812877598</v>
      </c>
      <c r="E16" s="72">
        <f t="shared" si="3"/>
        <v>0.6329145589943694</v>
      </c>
      <c r="F16" s="72">
        <f t="shared" si="4"/>
        <v>20.619902182043205</v>
      </c>
      <c r="G16" s="72" t="str">
        <f>COMPLEX(E16,F16)</f>
        <v>0.632914558994369+20.6199021820432i</v>
      </c>
      <c r="H16" s="72">
        <f>IMABS(G16)</f>
        <v>20.62961334674058</v>
      </c>
      <c r="I16" s="72" t="str">
        <f>COMPLEX(E16-50,F16)</f>
        <v>-49.3670854410056+20.6199021820432i</v>
      </c>
      <c r="J16" s="72" t="str">
        <f>COMPLEX(E16+50,F16)</f>
        <v>50.6329145589944+20.6199021820432i</v>
      </c>
      <c r="K16" s="72" t="str">
        <f>IMDIV(I16,J16)</f>
        <v>-0.694047377621556+0.689889008415735i</v>
      </c>
      <c r="L16" s="72">
        <f>IMABS(K16)</f>
        <v>0.9785952208733726</v>
      </c>
      <c r="M16" s="72">
        <f t="shared" si="5"/>
        <v>92.43707721384577</v>
      </c>
    </row>
    <row r="17" spans="1:13" ht="13.5">
      <c r="A17" s="72">
        <v>-4.5</v>
      </c>
      <c r="B17" s="76">
        <f t="shared" si="0"/>
        <v>10.071728730732458</v>
      </c>
      <c r="C17" s="76">
        <f t="shared" si="1"/>
        <v>63282537.978836685</v>
      </c>
      <c r="D17" s="72">
        <f t="shared" si="2"/>
        <v>0.009517024701002463</v>
      </c>
      <c r="E17" s="72">
        <f t="shared" si="3"/>
        <v>0.6469888328568435</v>
      </c>
      <c r="F17" s="72">
        <f t="shared" si="4"/>
        <v>20.684067622762537</v>
      </c>
      <c r="G17" s="72" t="str">
        <f>COMPLEX(E17,F17)</f>
        <v>0.646988832856844+20.6840676227625i</v>
      </c>
      <c r="H17" s="72">
        <f>IMABS(G17)</f>
        <v>20.694183916570704</v>
      </c>
      <c r="I17" s="72" t="str">
        <f>COMPLEX(E17-50,F17)</f>
        <v>-49.3530111671432+20.6840676227625i</v>
      </c>
      <c r="J17" s="72" t="str">
        <f>COMPLEX(E17+50,F17)</f>
        <v>50.6469888328568+20.6840676227625i</v>
      </c>
      <c r="K17" s="72" t="str">
        <f>IMDIV(I17,J17)</f>
        <v>-0.692210710366028+0.691093420789249i</v>
      </c>
      <c r="L17" s="72">
        <f>IMABS(K17)</f>
        <v>0.9781440506406135</v>
      </c>
      <c r="M17" s="72">
        <f t="shared" si="5"/>
        <v>90.50826473438259</v>
      </c>
    </row>
    <row r="18" spans="1:13" ht="13.5">
      <c r="A18" s="72">
        <v>-4.45</v>
      </c>
      <c r="B18" s="76">
        <f t="shared" si="0"/>
        <v>10.072265078168764</v>
      </c>
      <c r="C18" s="76">
        <f t="shared" si="1"/>
        <v>63285907.94916802</v>
      </c>
      <c r="D18" s="72">
        <f t="shared" si="2"/>
        <v>0.00941152997139072</v>
      </c>
      <c r="E18" s="72">
        <f t="shared" si="3"/>
        <v>0.6615334865389895</v>
      </c>
      <c r="F18" s="72">
        <f t="shared" si="4"/>
        <v>20.749604464517212</v>
      </c>
      <c r="G18" s="72" t="str">
        <f>COMPLEX(E18,F18)</f>
        <v>0.661533486538989+20.7496044645172i</v>
      </c>
      <c r="H18" s="72">
        <f>IMABS(G18)</f>
        <v>20.76014720534815</v>
      </c>
      <c r="I18" s="72" t="str">
        <f>COMPLEX(E18-50,F18)</f>
        <v>-49.338466513461+20.7496044645172i</v>
      </c>
      <c r="J18" s="72" t="str">
        <f>COMPLEX(E18+50,F18)</f>
        <v>50.661533486539+20.7496044645172i</v>
      </c>
      <c r="K18" s="72" t="str">
        <f>IMDIV(I18,J18)</f>
        <v>-0.690330887827112+0.692314166642587i</v>
      </c>
      <c r="L18" s="72">
        <f>IMABS(K18)</f>
        <v>0.9776786997895518</v>
      </c>
      <c r="M18" s="72">
        <f t="shared" si="5"/>
        <v>88.60051525420708</v>
      </c>
    </row>
    <row r="19" spans="1:13" ht="13.5">
      <c r="A19" s="72">
        <v>-4.4</v>
      </c>
      <c r="B19" s="76">
        <f t="shared" si="0"/>
        <v>10.07280142560507</v>
      </c>
      <c r="C19" s="76">
        <f t="shared" si="1"/>
        <v>63289277.91949936</v>
      </c>
      <c r="D19" s="72">
        <f t="shared" si="2"/>
        <v>0.009306029624042145</v>
      </c>
      <c r="E19" s="72">
        <f t="shared" si="3"/>
        <v>0.6765695970926725</v>
      </c>
      <c r="F19" s="72">
        <f t="shared" si="4"/>
        <v>20.81655706583232</v>
      </c>
      <c r="G19" s="72" t="str">
        <f>COMPLEX(E19,F19)</f>
        <v>0.676569597092673+20.8165570658323i</v>
      </c>
      <c r="H19" s="72">
        <f>IMABS(G19)</f>
        <v>20.82754893151767</v>
      </c>
      <c r="I19" s="72" t="str">
        <f>COMPLEX(E19-50,F19)</f>
        <v>-49.3234304029073+20.8165570658323i</v>
      </c>
      <c r="J19" s="72" t="str">
        <f>COMPLEX(E19+50,F19)</f>
        <v>50.6765695970927+20.8165570658323i</v>
      </c>
      <c r="K19" s="72" t="str">
        <f>IMDIV(I19,J19)</f>
        <v>-0.688406438605139+0.693551462914311i</v>
      </c>
      <c r="L19" s="72">
        <f>IMABS(K19)</f>
        <v>0.9771985757375989</v>
      </c>
      <c r="M19" s="72">
        <f t="shared" si="5"/>
        <v>86.71381896954334</v>
      </c>
    </row>
    <row r="20" spans="1:13" ht="13.5">
      <c r="A20" s="72">
        <v>-4.35</v>
      </c>
      <c r="B20" s="76">
        <f t="shared" si="0"/>
        <v>10.073337773041375</v>
      </c>
      <c r="C20" s="76">
        <f t="shared" si="1"/>
        <v>63292647.8898307</v>
      </c>
      <c r="D20" s="72">
        <f t="shared" si="2"/>
        <v>0.009200523658956516</v>
      </c>
      <c r="E20" s="72">
        <f t="shared" si="3"/>
        <v>0.6921194294012017</v>
      </c>
      <c r="F20" s="72">
        <f t="shared" si="4"/>
        <v>20.88497168823098</v>
      </c>
      <c r="G20" s="72" t="str">
        <f>COMPLEX(E20,F20)</f>
        <v>0.692119429401202+20.884971688231i</v>
      </c>
      <c r="H20" s="72">
        <f>IMABS(G20)</f>
        <v>20.89643681881591</v>
      </c>
      <c r="I20" s="72" t="str">
        <f>COMPLEX(E20-50,F20)</f>
        <v>-49.3078805705988+20.884971688231i</v>
      </c>
      <c r="J20" s="72" t="str">
        <f>COMPLEX(E20+50,F20)</f>
        <v>50.6921194294012+20.884971688231i</v>
      </c>
      <c r="K20" s="72" t="str">
        <f>IMDIV(I20,J20)</f>
        <v>-0.686435826866972+0.694805521934974i</v>
      </c>
      <c r="L20" s="72">
        <f>IMABS(K20)</f>
        <v>0.9767030550366244</v>
      </c>
      <c r="M20" s="72">
        <f t="shared" si="5"/>
        <v>84.84816606401112</v>
      </c>
    </row>
    <row r="21" spans="1:13" ht="13.5">
      <c r="A21" s="72">
        <v>-4.3</v>
      </c>
      <c r="B21" s="76">
        <f t="shared" si="0"/>
        <v>10.073874120477681</v>
      </c>
      <c r="C21" s="76">
        <f t="shared" si="1"/>
        <v>63296017.86016204</v>
      </c>
      <c r="D21" s="72">
        <f t="shared" si="2"/>
        <v>0.009095012076134168</v>
      </c>
      <c r="E21" s="72">
        <f t="shared" si="3"/>
        <v>0.7082065170141612</v>
      </c>
      <c r="F21" s="72">
        <f t="shared" si="4"/>
        <v>20.954896597477124</v>
      </c>
      <c r="G21" s="72" t="str">
        <f>COMPLEX(E21,F21)</f>
        <v>0.708206517014161+20.9548965974771i</v>
      </c>
      <c r="H21" s="72">
        <f>IMABS(G21)</f>
        <v>20.966860706402823</v>
      </c>
      <c r="I21" s="72" t="str">
        <f>COMPLEX(E21-50,F21)</f>
        <v>-49.2917934829858+20.9548965974771i</v>
      </c>
      <c r="J21" s="72" t="str">
        <f>COMPLEX(E21+50,F21)</f>
        <v>50.7082065170142+20.9548965974771i</v>
      </c>
      <c r="K21" s="72" t="str">
        <f>IMDIV(I21,J21)</f>
        <v>-0.684417448950936+0.696076550408263i</v>
      </c>
      <c r="L21" s="72">
        <f>IMABS(K21)</f>
        <v>0.9761914814506293</v>
      </c>
      <c r="M21" s="72">
        <f t="shared" si="5"/>
        <v>83.00354670756539</v>
      </c>
    </row>
    <row r="22" spans="1:13" ht="13.5">
      <c r="A22" s="72">
        <v>-4.25</v>
      </c>
      <c r="B22" s="76">
        <f t="shared" si="0"/>
        <v>10.074410467913987</v>
      </c>
      <c r="C22" s="76">
        <f t="shared" si="1"/>
        <v>63299387.83049338</v>
      </c>
      <c r="D22" s="72">
        <f t="shared" si="2"/>
        <v>0.008989494875574877</v>
      </c>
      <c r="E22" s="72">
        <f t="shared" si="3"/>
        <v>0.7248557494400998</v>
      </c>
      <c r="F22" s="72">
        <f t="shared" si="4"/>
        <v>21.02638217120638</v>
      </c>
      <c r="G22" s="72" t="str">
        <f>COMPLEX(E22,F22)</f>
        <v>0.7248557494401+21.0263821712064i</v>
      </c>
      <c r="H22" s="72">
        <f>IMABS(G22)</f>
        <v>21.038872666260488</v>
      </c>
      <c r="I22" s="72" t="str">
        <f>COMPLEX(E22-50,F22)</f>
        <v>-49.2751442505599+21.0263821712064i</v>
      </c>
      <c r="J22" s="72" t="str">
        <f>COMPLEX(E22+50,F22)</f>
        <v>50.7248557494401+21.0263821712064i</v>
      </c>
      <c r="K22" s="72" t="str">
        <f>IMDIV(I22,J22)</f>
        <v>-0.682349629766273+0.697364748276168i</v>
      </c>
      <c r="L22" s="72">
        <f>IMABS(K22)</f>
        <v>0.9756631638944113</v>
      </c>
      <c r="M22" s="72">
        <f t="shared" si="5"/>
        <v>81.17995105537662</v>
      </c>
    </row>
    <row r="23" spans="1:13" ht="13.5">
      <c r="A23" s="72">
        <v>-4.2</v>
      </c>
      <c r="B23" s="76">
        <f t="shared" si="0"/>
        <v>10.074946815350293</v>
      </c>
      <c r="C23" s="76">
        <f t="shared" si="1"/>
        <v>63302757.800824724</v>
      </c>
      <c r="D23" s="72">
        <f t="shared" si="2"/>
        <v>0.008883972057278977</v>
      </c>
      <c r="E23" s="72">
        <f t="shared" si="3"/>
        <v>0.7420934664896198</v>
      </c>
      <c r="F23" s="72">
        <f t="shared" si="4"/>
        <v>21.099481013404237</v>
      </c>
      <c r="G23" s="72" t="str">
        <f>COMPLEX(E23,F23)</f>
        <v>0.74209346648962+21.0994810134042i</v>
      </c>
      <c r="H23" s="72">
        <f>IMABS(G23)</f>
        <v>21.112527128413852</v>
      </c>
      <c r="I23" s="72" t="str">
        <f>COMPLEX(E23-50,F23)</f>
        <v>-49.2579065335104+21.0994810134042i</v>
      </c>
      <c r="J23" s="72" t="str">
        <f>COMPLEX(E23+50,F23)</f>
        <v>50.7420934664896+21.0994810134042i</v>
      </c>
      <c r="K23" s="72" t="str">
        <f>IMDIV(I23,J23)</f>
        <v>-0.680230618973514+0.69867030745558i</v>
      </c>
      <c r="L23" s="72">
        <f>IMABS(K23)</f>
        <v>0.9751173742217727</v>
      </c>
      <c r="M23" s="72">
        <f t="shared" si="5"/>
        <v>79.37736924653795</v>
      </c>
    </row>
    <row r="24" spans="1:13" ht="13.5">
      <c r="A24" s="72">
        <v>-4.15</v>
      </c>
      <c r="B24" s="76">
        <f t="shared" si="0"/>
        <v>10.075483162786599</v>
      </c>
      <c r="C24" s="76">
        <f t="shared" si="1"/>
        <v>63306127.771156065</v>
      </c>
      <c r="D24" s="72">
        <f t="shared" si="2"/>
        <v>0.008778443621246246</v>
      </c>
      <c r="E24" s="72">
        <f t="shared" si="3"/>
        <v>0.7599475603242787</v>
      </c>
      <c r="F24" s="72">
        <f t="shared" si="4"/>
        <v>21.174248076233155</v>
      </c>
      <c r="G24" s="72" t="str">
        <f>COMPLEX(E24,F24)</f>
        <v>0.759947560324279+21.1742480762332i</v>
      </c>
      <c r="H24" s="72">
        <f>IMABS(G24)</f>
        <v>21.187881014587283</v>
      </c>
      <c r="I24" s="72" t="str">
        <f>COMPLEX(E24-50,F24)</f>
        <v>-49.2400524396757+21.1742480762332i</v>
      </c>
      <c r="J24" s="72" t="str">
        <f>COMPLEX(E24+50,F24)</f>
        <v>50.7599475603243+21.1742480762332i</v>
      </c>
      <c r="K24" s="72" t="str">
        <f>IMDIV(I24,J24)</f>
        <v>-0.678058586931043+0.699993410432598i</v>
      </c>
      <c r="L24" s="72">
        <f>IMABS(K24)</f>
        <v>0.9745533448508513</v>
      </c>
      <c r="M24" s="72">
        <f t="shared" si="5"/>
        <v>77.595791402742</v>
      </c>
    </row>
    <row r="25" spans="1:13" ht="13.5">
      <c r="A25" s="72">
        <v>-4.1</v>
      </c>
      <c r="B25" s="76">
        <f t="shared" si="0"/>
        <v>10.076019510222906</v>
      </c>
      <c r="C25" s="76">
        <f t="shared" si="1"/>
        <v>63309497.74148741</v>
      </c>
      <c r="D25" s="72">
        <f t="shared" si="2"/>
        <v>0.00867290956747635</v>
      </c>
      <c r="E25" s="72">
        <f t="shared" si="3"/>
        <v>0.7784475859342725</v>
      </c>
      <c r="F25" s="72">
        <f t="shared" si="4"/>
        <v>21.250740789745063</v>
      </c>
      <c r="G25" s="72" t="str">
        <f>COMPLEX(E25,F25)</f>
        <v>0.778447585934273+21.2507407897451i</v>
      </c>
      <c r="H25" s="72">
        <f>IMABS(G25)</f>
        <v>21.264993880953345</v>
      </c>
      <c r="I25" s="72" t="str">
        <f>COMPLEX(E25-50,F25)</f>
        <v>-49.2215524140657+21.2507407897451i</v>
      </c>
      <c r="J25" s="72" t="str">
        <f>COMPLEX(E25+50,F25)</f>
        <v>50.7784475859343+21.2507407897451i</v>
      </c>
      <c r="K25" s="72" t="str">
        <f>IMDIV(I25,J25)</f>
        <v>-0.67583162039229+0.701334228699024i</v>
      </c>
      <c r="L25" s="72">
        <f>IMABS(K25)</f>
        <v>0.9739702662129492</v>
      </c>
      <c r="M25" s="72">
        <f t="shared" si="5"/>
        <v>75.83520762686238</v>
      </c>
    </row>
    <row r="26" spans="1:13" ht="13.5">
      <c r="A26" s="72">
        <v>-4.05</v>
      </c>
      <c r="B26" s="76">
        <f t="shared" si="0"/>
        <v>10.076555857659212</v>
      </c>
      <c r="C26" s="76">
        <f t="shared" si="1"/>
        <v>63312867.711818755</v>
      </c>
      <c r="D26" s="72">
        <f t="shared" si="2"/>
        <v>0.008567369895969845</v>
      </c>
      <c r="E26" s="72">
        <f t="shared" si="3"/>
        <v>0.7976248808454199</v>
      </c>
      <c r="F26" s="72">
        <f t="shared" si="4"/>
        <v>21.32901920006263</v>
      </c>
      <c r="G26" s="72" t="str">
        <f>COMPLEX(E26,F26)</f>
        <v>0.79762488084542+21.3290192000626i</v>
      </c>
      <c r="H26" s="72">
        <f>IMABS(G26)</f>
        <v>21.34392807069923</v>
      </c>
      <c r="I26" s="72" t="str">
        <f>COMPLEX(E26-50,F26)</f>
        <v>-49.2023751191546+21.3290192000626i</v>
      </c>
      <c r="J26" s="72" t="str">
        <f>COMPLEX(E26+50,F26)</f>
        <v>50.7976248808454+21.3290192000626i</v>
      </c>
      <c r="K26" s="72" t="str">
        <f>IMDIV(I26,J26)</f>
        <v>-0.673547717936729+0.702692921013975i</v>
      </c>
      <c r="L26" s="72">
        <f>IMABS(K26)</f>
        <v>0.9733672840099609</v>
      </c>
      <c r="M26" s="72">
        <f t="shared" si="5"/>
        <v>74.0956080013776</v>
      </c>
    </row>
    <row r="27" spans="1:13" ht="13.5">
      <c r="A27" s="72">
        <v>-4</v>
      </c>
      <c r="B27" s="76">
        <f t="shared" si="0"/>
        <v>10.077092205095518</v>
      </c>
      <c r="C27" s="76">
        <f t="shared" si="1"/>
        <v>63316237.682150096</v>
      </c>
      <c r="D27" s="72">
        <f t="shared" si="2"/>
        <v>0.008461824606726731</v>
      </c>
      <c r="E27" s="72">
        <f t="shared" si="3"/>
        <v>0.8175126949423768</v>
      </c>
      <c r="F27" s="72">
        <f t="shared" si="4"/>
        <v>21.409146116661752</v>
      </c>
      <c r="G27" s="72" t="str">
        <f>COMPLEX(E27,F27)</f>
        <v>0.817512694942377+21.4091461166618i</v>
      </c>
      <c r="H27" s="72">
        <f>IMABS(G27)</f>
        <v>21.424748877197295</v>
      </c>
      <c r="I27" s="72" t="str">
        <f>COMPLEX(E27-50,F27)</f>
        <v>-49.1824873050576+21.4091461166618i</v>
      </c>
      <c r="J27" s="72" t="str">
        <f>COMPLEX(E27+50,F27)</f>
        <v>50.8175126949424+21.4091461166618i</v>
      </c>
      <c r="K27" s="72" t="str">
        <f>IMDIV(I27,J27)</f>
        <v>-0.671204785116791+0.704069631471567i</v>
      </c>
      <c r="L27" s="72">
        <f>IMABS(K27)</f>
        <v>0.9727434962641415</v>
      </c>
      <c r="M27" s="72">
        <f t="shared" si="5"/>
        <v>72.37698258668479</v>
      </c>
    </row>
    <row r="28" spans="1:13" ht="13.5">
      <c r="A28" s="72">
        <v>-3.95</v>
      </c>
      <c r="B28" s="76">
        <f t="shared" si="0"/>
        <v>10.077628552531824</v>
      </c>
      <c r="C28" s="76">
        <f t="shared" si="1"/>
        <v>63319607.65248144</v>
      </c>
      <c r="D28" s="72">
        <f t="shared" si="2"/>
        <v>0.008356273699746786</v>
      </c>
      <c r="E28" s="72">
        <f t="shared" si="3"/>
        <v>0.8381463313900548</v>
      </c>
      <c r="F28" s="72">
        <f t="shared" si="4"/>
        <v>21.491187269434203</v>
      </c>
      <c r="G28" s="72" t="str">
        <f>COMPLEX(E28,F28)</f>
        <v>0.838146331390055+21.4911872694342i</v>
      </c>
      <c r="H28" s="72">
        <f>IMABS(G28)</f>
        <v>21.50752471863541</v>
      </c>
      <c r="I28" s="72" t="str">
        <f>COMPLEX(E28-50,F28)</f>
        <v>-49.1618536686099+21.4911872694342i</v>
      </c>
      <c r="J28" s="72" t="str">
        <f>COMPLEX(E28+50,F28)</f>
        <v>50.8381463313901+21.4911872694342i</v>
      </c>
      <c r="K28" s="72" t="str">
        <f>IMDIV(I28,J28)</f>
        <v>-0.668800629301641+0.705464487353399i</v>
      </c>
      <c r="L28" s="72">
        <f>IMABS(K28)</f>
        <v>0.9720979501424046</v>
      </c>
      <c r="M28" s="72">
        <f t="shared" si="5"/>
        <v>70.67932141930315</v>
      </c>
    </row>
    <row r="29" spans="1:13" ht="13.5">
      <c r="A29" s="72">
        <v>-3.9</v>
      </c>
      <c r="B29" s="76">
        <f t="shared" si="0"/>
        <v>10.07816489996813</v>
      </c>
      <c r="C29" s="76">
        <f t="shared" si="1"/>
        <v>63322977.62281278</v>
      </c>
      <c r="D29" s="72">
        <f t="shared" si="2"/>
        <v>0.008250717175029787</v>
      </c>
      <c r="E29" s="72">
        <f t="shared" si="3"/>
        <v>0.8595632997442166</v>
      </c>
      <c r="F29" s="72">
        <f t="shared" si="4"/>
        <v>21.575211476269732</v>
      </c>
      <c r="G29" s="72" t="str">
        <f>COMPLEX(E29,F29)</f>
        <v>0.859563299744217+21.5752114762697i</v>
      </c>
      <c r="H29" s="72">
        <f>IMABS(G29)</f>
        <v>21.592327325048284</v>
      </c>
      <c r="I29" s="72" t="str">
        <f>COMPLEX(E29-50,F29)</f>
        <v>-49.1404367002558+21.5752114762697i</v>
      </c>
      <c r="J29" s="72" t="str">
        <f>COMPLEX(E29+50,F29)</f>
        <v>50.8595632997442+21.5752114762697i</v>
      </c>
      <c r="K29" s="72" t="str">
        <f>IMDIV(I29,J29)</f>
        <v>-0.666332954197319+0.706877596742267i</v>
      </c>
      <c r="L29" s="72">
        <f>IMABS(K29)</f>
        <v>0.971429638535622</v>
      </c>
      <c r="M29" s="72">
        <f t="shared" si="5"/>
        <v>69.00261450992265</v>
      </c>
    </row>
    <row r="30" spans="1:13" ht="13.5">
      <c r="A30" s="72">
        <v>-3.85</v>
      </c>
      <c r="B30" s="76">
        <f t="shared" si="0"/>
        <v>10.078701247404435</v>
      </c>
      <c r="C30" s="76">
        <f t="shared" si="1"/>
        <v>63326347.59314411</v>
      </c>
      <c r="D30" s="72">
        <f t="shared" si="2"/>
        <v>0.008145155032576401</v>
      </c>
      <c r="E30" s="72">
        <f t="shared" si="3"/>
        <v>0.881803482462995</v>
      </c>
      <c r="F30" s="72">
        <f t="shared" si="4"/>
        <v>21.661290821955948</v>
      </c>
      <c r="G30" s="72" t="str">
        <f>COMPLEX(E30,F30)</f>
        <v>0.881803482462995+21.6612908219559i</v>
      </c>
      <c r="H30" s="72">
        <f>IMABS(G30)</f>
        <v>21.679231938771142</v>
      </c>
      <c r="I30" s="72" t="str">
        <f>COMPLEX(E30-50,F30)</f>
        <v>-49.118196517537+21.6612908219559i</v>
      </c>
      <c r="J30" s="72" t="str">
        <f>COMPLEX(E30+50,F30)</f>
        <v>50.881803482463+21.6612908219559i</v>
      </c>
      <c r="K30" s="72" t="str">
        <f>IMDIV(I30,J30)</f>
        <v>-0.663799354021543+0.708309045870684i</v>
      </c>
      <c r="L30" s="72">
        <f>IMABS(K30)</f>
        <v>0.970737496371525</v>
      </c>
      <c r="M30" s="72">
        <f t="shared" si="5"/>
        <v>67.34685184126967</v>
      </c>
    </row>
    <row r="31" spans="1:13" ht="13.5">
      <c r="A31" s="72">
        <v>-3.8</v>
      </c>
      <c r="B31" s="76">
        <f t="shared" si="0"/>
        <v>10.079237594840741</v>
      </c>
      <c r="C31" s="76">
        <f t="shared" si="1"/>
        <v>63329717.56347545</v>
      </c>
      <c r="D31" s="72">
        <f t="shared" si="2"/>
        <v>0.008039587272386073</v>
      </c>
      <c r="E31" s="72">
        <f t="shared" si="3"/>
        <v>0.9049093161682984</v>
      </c>
      <c r="F31" s="72">
        <f t="shared" si="4"/>
        <v>21.749500849264074</v>
      </c>
      <c r="G31" s="72" t="str">
        <f>COMPLEX(E31,F31)</f>
        <v>0.904909316168298+21.7495008492641i</v>
      </c>
      <c r="H31" s="72">
        <f>IMABS(G31)</f>
        <v>21.76831752944237</v>
      </c>
      <c r="I31" s="72" t="str">
        <f>COMPLEX(E31-50,F31)</f>
        <v>-49.0950906838317+21.7495008492641i</v>
      </c>
      <c r="J31" s="72" t="str">
        <f>COMPLEX(E31+50,F31)</f>
        <v>50.9049093161683+21.7495008492641i</v>
      </c>
      <c r="K31" s="72" t="str">
        <f>IMDIV(I31,J31)</f>
        <v>-0.661197307309829+0.709758896174966i</v>
      </c>
      <c r="L31" s="72">
        <f>IMABS(K31)</f>
        <v>0.9700203966377586</v>
      </c>
      <c r="M31" s="72">
        <f t="shared" si="5"/>
        <v>65.71202336582459</v>
      </c>
    </row>
    <row r="32" spans="1:13" ht="13.5">
      <c r="A32" s="72">
        <v>-3.75</v>
      </c>
      <c r="B32" s="76">
        <f t="shared" si="0"/>
        <v>10.079773942277047</v>
      </c>
      <c r="C32" s="76">
        <f t="shared" si="1"/>
        <v>63333087.53380679</v>
      </c>
      <c r="D32" s="72">
        <f t="shared" si="2"/>
        <v>0.007934013894458691</v>
      </c>
      <c r="E32" s="72">
        <f t="shared" si="3"/>
        <v>0.9289259891572853</v>
      </c>
      <c r="F32" s="72">
        <f t="shared" si="4"/>
        <v>21.839920763152115</v>
      </c>
      <c r="G32" s="72" t="str">
        <f>COMPLEX(E32,F32)</f>
        <v>0.928925989157285+21.8399207631521i</v>
      </c>
      <c r="H32" s="72">
        <f>IMABS(G32)</f>
        <v>21.85966702477634</v>
      </c>
      <c r="I32" s="72" t="str">
        <f>COMPLEX(E32-50,F32)</f>
        <v>-49.0710740108427+21.8399207631521i</v>
      </c>
      <c r="J32" s="72" t="str">
        <f>COMPLEX(E32+50,F32)</f>
        <v>50.9289259891573+21.8399207631521i</v>
      </c>
      <c r="K32" s="72" t="str">
        <f>IMDIV(I32,J32)</f>
        <v>-0.658524170328343+0.711227181021944i</v>
      </c>
      <c r="L32" s="72">
        <f>IMABS(K32)</f>
        <v>0.9692771460893184</v>
      </c>
      <c r="M32" s="72">
        <f t="shared" si="5"/>
        <v>64.09811900334707</v>
      </c>
    </row>
    <row r="33" spans="1:13" ht="13.5">
      <c r="A33" s="72">
        <v>-3.7</v>
      </c>
      <c r="B33" s="76">
        <f t="shared" si="0"/>
        <v>10.080310289713353</v>
      </c>
      <c r="C33" s="76">
        <f t="shared" si="1"/>
        <v>63336457.50413814</v>
      </c>
      <c r="D33" s="72">
        <f t="shared" si="2"/>
        <v>0.007828434898794367</v>
      </c>
      <c r="E33" s="72">
        <f t="shared" si="3"/>
        <v>0.9539016568395005</v>
      </c>
      <c r="F33" s="72">
        <f t="shared" si="4"/>
        <v>21.9326336491048</v>
      </c>
      <c r="G33" s="72" t="str">
        <f>COMPLEX(E33,F33)</f>
        <v>0.9539016568395+21.9326336491048i</v>
      </c>
      <c r="H33" s="72">
        <f>IMABS(G33)</f>
        <v>21.953367558458208</v>
      </c>
      <c r="I33" s="72" t="str">
        <f>COMPLEX(E33-50,F33)</f>
        <v>-49.0460983431605+21.9326336491048i</v>
      </c>
      <c r="J33" s="72" t="str">
        <f>COMPLEX(E33+50,F33)</f>
        <v>50.9539016568395+21.9326336491048i</v>
      </c>
      <c r="K33" s="72" t="str">
        <f>IMDIV(I33,J33)</f>
        <v>-0.655777170067007+0.712713902071845i</v>
      </c>
      <c r="L33" s="72">
        <f>IMABS(K33)</f>
        <v>0.9685064806120647</v>
      </c>
      <c r="M33" s="72">
        <f t="shared" si="5"/>
        <v>62.505128638184814</v>
      </c>
    </row>
    <row r="34" spans="1:13" ht="13.5">
      <c r="A34" s="72">
        <v>-3.65</v>
      </c>
      <c r="B34" s="76">
        <f t="shared" si="0"/>
        <v>10.08084663714966</v>
      </c>
      <c r="C34" s="76">
        <f t="shared" si="1"/>
        <v>63339827.47446949</v>
      </c>
      <c r="D34" s="72">
        <f t="shared" si="2"/>
        <v>0.007722850285393323</v>
      </c>
      <c r="E34" s="72">
        <f t="shared" si="3"/>
        <v>0.9798876769688095</v>
      </c>
      <c r="F34" s="72">
        <f t="shared" si="4"/>
        <v>22.02772670670807</v>
      </c>
      <c r="G34" s="72" t="str">
        <f>COMPLEX(E34,F34)</f>
        <v>0.97988767696881+22.0277267067081i</v>
      </c>
      <c r="H34" s="72">
        <f>IMABS(G34)</f>
        <v>22.049510736633064</v>
      </c>
      <c r="I34" s="72" t="str">
        <f>COMPLEX(E34-50,F34)</f>
        <v>-49.0201123230312+22.0277267067081i</v>
      </c>
      <c r="J34" s="72" t="str">
        <f>COMPLEX(E34+50,F34)</f>
        <v>50.9798876769688+22.0277267067081i</v>
      </c>
      <c r="K34" s="72" t="str">
        <f>IMDIV(I34,J34)</f>
        <v>-0.65295339678497+0.714219025236368i</v>
      </c>
      <c r="L34" s="72">
        <f>IMABS(K34)</f>
        <v>0.9677070602112078</v>
      </c>
      <c r="M34" s="72">
        <f t="shared" si="5"/>
        <v>60.933042116349284</v>
      </c>
    </row>
    <row r="35" spans="1:13" ht="13.5">
      <c r="A35" s="72">
        <v>-3.6</v>
      </c>
      <c r="B35" s="76">
        <f t="shared" si="0"/>
        <v>10.081382984585966</v>
      </c>
      <c r="C35" s="76">
        <f t="shared" si="1"/>
        <v>63343197.44480083</v>
      </c>
      <c r="D35" s="72">
        <f t="shared" si="2"/>
        <v>0.007617260054255559</v>
      </c>
      <c r="E35" s="72">
        <f t="shared" si="3"/>
        <v>1.0069388667601913</v>
      </c>
      <c r="F35" s="72">
        <f t="shared" si="4"/>
        <v>22.125291499649435</v>
      </c>
      <c r="G35" s="72" t="str">
        <f>COMPLEX(E35,F35)</f>
        <v>1.00693886676019+22.1252914996494i</v>
      </c>
      <c r="H35" s="72">
        <f>IMABS(G35)</f>
        <v>22.148192924612392</v>
      </c>
      <c r="I35" s="72" t="str">
        <f>COMPLEX(E35-50,F35)</f>
        <v>-48.9930611332398+22.1252914996494i</v>
      </c>
      <c r="J35" s="72" t="str">
        <f>COMPLEX(E35+50,F35)</f>
        <v>51.0069388667602+22.1252914996494i</v>
      </c>
      <c r="K35" s="72" t="str">
        <f>IMDIV(I35,J35)</f>
        <v>-0.650049796078713+0.715742476186308i</v>
      </c>
      <c r="L35" s="72">
        <f>IMABS(K35)</f>
        <v>0.9668774635905442</v>
      </c>
      <c r="M35" s="72">
        <f t="shared" si="5"/>
        <v>59.38184924234966</v>
      </c>
    </row>
    <row r="36" spans="1:13" ht="13.5">
      <c r="A36" s="72">
        <v>-3.55</v>
      </c>
      <c r="B36" s="76">
        <f t="shared" si="0"/>
        <v>10.081919332022272</v>
      </c>
      <c r="C36" s="76">
        <f t="shared" si="1"/>
        <v>63346567.41513217</v>
      </c>
      <c r="D36" s="72">
        <f t="shared" si="2"/>
        <v>0.0075116642053810745</v>
      </c>
      <c r="E36" s="72">
        <f t="shared" si="3"/>
        <v>1.0351137842306317</v>
      </c>
      <c r="F36" s="72">
        <f t="shared" si="4"/>
        <v>22.22542422343336</v>
      </c>
      <c r="G36" s="72" t="str">
        <f>COMPLEX(E36,F36)</f>
        <v>1.03511378423063+22.2254242234334i</v>
      </c>
      <c r="H36" s="72">
        <f>IMABS(G36)</f>
        <v>22.249515555577485</v>
      </c>
      <c r="I36" s="72" t="str">
        <f>COMPLEX(E36-50,F36)</f>
        <v>-48.9648862157694+22.2254242234334i</v>
      </c>
      <c r="J36" s="72" t="str">
        <f>COMPLEX(E36+50,F36)</f>
        <v>51.0351137842306+22.2254242234334i</v>
      </c>
      <c r="K36" s="72" t="str">
        <f>IMDIV(I36,J36)</f>
        <v>-0.647063160441354+0.717284135357589i</v>
      </c>
      <c r="L36" s="72">
        <f>IMABS(K36)</f>
        <v>0.9660161822847676</v>
      </c>
      <c r="M36" s="72">
        <f t="shared" si="5"/>
        <v>57.85153977575479</v>
      </c>
    </row>
    <row r="37" spans="1:13" ht="13.5">
      <c r="A37" s="72">
        <v>-3.50000000000001</v>
      </c>
      <c r="B37" s="76">
        <f t="shared" si="0"/>
        <v>10.082455679458578</v>
      </c>
      <c r="C37" s="76">
        <f t="shared" si="1"/>
        <v>63349937.385463506</v>
      </c>
      <c r="D37" s="72">
        <f t="shared" si="2"/>
        <v>0.00740606273876987</v>
      </c>
      <c r="E37" s="72">
        <f t="shared" si="3"/>
        <v>1.064475036386384</v>
      </c>
      <c r="F37" s="72">
        <f t="shared" si="4"/>
        <v>22.32822599220944</v>
      </c>
      <c r="G37" s="72" t="str">
        <f>COMPLEX(E37,F37)</f>
        <v>1.06447503638638+22.3282259922094i</v>
      </c>
      <c r="H37" s="72">
        <f>IMABS(G37)</f>
        <v>22.353585463237554</v>
      </c>
      <c r="I37" s="72" t="str">
        <f>COMPLEX(E37-50,F37)</f>
        <v>-48.9355249636136+22.3282259922094i</v>
      </c>
      <c r="J37" s="72" t="str">
        <f>COMPLEX(E37+50,F37)</f>
        <v>51.0644750363864+22.3282259922094i</v>
      </c>
      <c r="K37" s="72" t="str">
        <f>IMDIV(I37,J37)</f>
        <v>-0.643990120279957+0.718843832398439i</v>
      </c>
      <c r="L37" s="72">
        <f>IMABS(K37)</f>
        <v>0.9651216143033314</v>
      </c>
      <c r="M37" s="72">
        <f t="shared" si="5"/>
        <v>56.34210342742529</v>
      </c>
    </row>
    <row r="38" spans="1:13" ht="13.5">
      <c r="A38" s="72">
        <v>-3.45000000000001</v>
      </c>
      <c r="B38" s="76">
        <f t="shared" si="0"/>
        <v>10.082992026894884</v>
      </c>
      <c r="C38" s="76">
        <f t="shared" si="1"/>
        <v>63353307.35579485</v>
      </c>
      <c r="D38" s="72">
        <f t="shared" si="2"/>
        <v>0.0073004556544217225</v>
      </c>
      <c r="E38" s="72">
        <f t="shared" si="3"/>
        <v>1.0950896171994815</v>
      </c>
      <c r="F38" s="72">
        <f t="shared" si="4"/>
        <v>22.433803146225895</v>
      </c>
      <c r="G38" s="72" t="str">
        <f>COMPLEX(E38,F38)</f>
        <v>1.09508961719948+22.4338031462259i</v>
      </c>
      <c r="H38" s="72">
        <f>IMABS(G38)</f>
        <v>22.460515240601968</v>
      </c>
      <c r="I38" s="72" t="str">
        <f>COMPLEX(E38-50,F38)</f>
        <v>-48.9049103828005+22.4338031462259i</v>
      </c>
      <c r="J38" s="72" t="str">
        <f>COMPLEX(E38+50,F38)</f>
        <v>51.0950896171995+22.4338031462259i</v>
      </c>
      <c r="K38" s="72" t="str">
        <f>IMDIV(I38,J38)</f>
        <v>-0.640827134355759+0.720421339993739i</v>
      </c>
      <c r="L38" s="72">
        <f>IMABS(K38)</f>
        <v>0.9641920572401478</v>
      </c>
      <c r="M38" s="72">
        <f t="shared" si="5"/>
        <v>54.85352985545976</v>
      </c>
    </row>
    <row r="39" spans="1:13" ht="13.5">
      <c r="A39" s="72">
        <v>-3.40000000000001</v>
      </c>
      <c r="B39" s="76">
        <f t="shared" si="0"/>
        <v>10.08352837433119</v>
      </c>
      <c r="C39" s="76">
        <f t="shared" si="1"/>
        <v>63356677.32612619</v>
      </c>
      <c r="D39" s="72">
        <f t="shared" si="2"/>
        <v>0.007194842952336855</v>
      </c>
      <c r="E39" s="72">
        <f t="shared" si="3"/>
        <v>1.12702927868055</v>
      </c>
      <c r="F39" s="72">
        <f t="shared" si="4"/>
        <v>22.542267581544163</v>
      </c>
      <c r="G39" s="72" t="str">
        <f>COMPLEX(E39,F39)</f>
        <v>1.12702927868055+22.5422675815442i</v>
      </c>
      <c r="H39" s="72">
        <f>IMABS(G39)</f>
        <v>22.57042362723708</v>
      </c>
      <c r="I39" s="72" t="str">
        <f>COMPLEX(E39-50,F39)</f>
        <v>-48.8729707213194+22.5422675815442i</v>
      </c>
      <c r="J39" s="72" t="str">
        <f>COMPLEX(E39+50,F39)</f>
        <v>51.1270292786806+22.5422675815442i</v>
      </c>
      <c r="K39" s="72" t="str">
        <f>IMDIV(I39,J39)</f>
        <v>-0.637570479610584+0.722016366994598i</v>
      </c>
      <c r="L39" s="72">
        <f>IMABS(K39)</f>
        <v>0.9632257007985969</v>
      </c>
      <c r="M39" s="72">
        <f t="shared" si="5"/>
        <v>53.385808660731534</v>
      </c>
    </row>
    <row r="40" spans="1:13" ht="13.5">
      <c r="A40" s="72">
        <v>-3.35000000000001</v>
      </c>
      <c r="B40" s="76">
        <f aca="true" t="shared" si="6" ref="B40:B71">F0C+F0C*A40/Q</f>
        <v>10.084064721767495</v>
      </c>
      <c r="C40" s="76">
        <f aca="true" t="shared" si="7" ref="C40:C71">2*PI()*B40*1000000</f>
        <v>63360047.29645753</v>
      </c>
      <c r="D40" s="72">
        <f aca="true" t="shared" si="8" ref="D40:D71">1-C40*C40*Llm*CCC</f>
        <v>0.007089224632515045</v>
      </c>
      <c r="E40" s="72">
        <f aca="true" t="shared" si="9" ref="E40:E71">C40*C40*C40*C40*CCC*CCC*RR2R*Lxxx*Lxxx/(C40*C40*CCC*CCC*RR2R*RR2R+D40*D40)</f>
        <v>1.1603709387708574</v>
      </c>
      <c r="F40" s="72">
        <f aca="true" t="shared" si="10" ref="F40:F71">C40*Llc+D40*C40*C40*C40*CCC*Lxxx*Lxxx/(C40*C40*CCC*CCC*RR2R*RR2R+D40*D40)</f>
        <v>22.653737103787325</v>
      </c>
      <c r="G40" s="72" t="str">
        <f>COMPLEX(E40,F40)</f>
        <v>1.16037093877086+22.6537371037873i</v>
      </c>
      <c r="H40" s="72">
        <f>IMABS(G40)</f>
        <v>22.683435927633482</v>
      </c>
      <c r="I40" s="72" t="str">
        <f>COMPLEX(E40-50,F40)</f>
        <v>-48.8396290612291+22.6537371037873i</v>
      </c>
      <c r="J40" s="72" t="str">
        <f>COMPLEX(E40+50,F40)</f>
        <v>51.1603709387709+22.6537371037873i</v>
      </c>
      <c r="K40" s="72" t="str">
        <f>IMDIV(I40,J40)</f>
        <v>-0.634216240340802+0.723628550772772i</v>
      </c>
      <c r="L40" s="72">
        <f>IMABS(K40)</f>
        <v>0.9622206186761559</v>
      </c>
      <c r="M40" s="72">
        <f aca="true" t="shared" si="11" ref="M40:M71">(1+L40)/(1-L40)</f>
        <v>51.93892938203625</v>
      </c>
    </row>
    <row r="41" spans="1:13" ht="13.5">
      <c r="A41" s="72">
        <v>-3.30000000000001</v>
      </c>
      <c r="B41" s="76">
        <f t="shared" si="6"/>
        <v>10.084601069203801</v>
      </c>
      <c r="C41" s="76">
        <f t="shared" si="7"/>
        <v>63363417.26678887</v>
      </c>
      <c r="D41" s="72">
        <f t="shared" si="8"/>
        <v>0.0069836006949564045</v>
      </c>
      <c r="E41" s="72">
        <f t="shared" si="9"/>
        <v>1.1951971302477633</v>
      </c>
      <c r="F41" s="72">
        <f t="shared" si="10"/>
        <v>22.768335807832617</v>
      </c>
      <c r="G41" s="72" t="str">
        <f>COMPLEX(E41,F41)</f>
        <v>1.19519713024776+22.7683358078326i</v>
      </c>
      <c r="H41" s="72">
        <f>IMABS(G41)</f>
        <v>22.799684463570646</v>
      </c>
      <c r="I41" s="72" t="str">
        <f>COMPLEX(E41-50,F41)</f>
        <v>-48.8048028697522+22.7683358078326i</v>
      </c>
      <c r="J41" s="72" t="str">
        <f>COMPLEX(E41+50,F41)</f>
        <v>51.1951971302478+22.7683358078326i</v>
      </c>
      <c r="K41" s="72" t="str">
        <f>IMDIV(I41,J41)</f>
        <v>-0.63076029667876+0.725257448709486i</v>
      </c>
      <c r="L41" s="72">
        <f>IMABS(K41)</f>
        <v>0.9611747597470868</v>
      </c>
      <c r="M41" s="72">
        <f t="shared" si="11"/>
        <v>50.512881490795955</v>
      </c>
    </row>
    <row r="42" spans="1:13" ht="13.5">
      <c r="A42" s="72">
        <v>-3.25000000000001</v>
      </c>
      <c r="B42" s="76">
        <f t="shared" si="6"/>
        <v>10.085137416640107</v>
      </c>
      <c r="C42" s="76">
        <f t="shared" si="7"/>
        <v>63366787.2371202</v>
      </c>
      <c r="D42" s="72">
        <f t="shared" si="8"/>
        <v>0.006877971139661376</v>
      </c>
      <c r="E42" s="72">
        <f t="shared" si="9"/>
        <v>1.2315964953791423</v>
      </c>
      <c r="F42" s="72">
        <f t="shared" si="10"/>
        <v>22.886194485516114</v>
      </c>
      <c r="G42" s="72" t="str">
        <f>COMPLEX(E42,F42)</f>
        <v>1.23159649537914+22.8861944855161i</v>
      </c>
      <c r="H42" s="72">
        <f>IMABS(G42)</f>
        <v>22.91930906367593</v>
      </c>
      <c r="I42" s="72" t="str">
        <f>COMPLEX(E42-50,F42)</f>
        <v>-48.7684035046209+22.8861944855161i</v>
      </c>
      <c r="J42" s="72" t="str">
        <f>COMPLEX(E42+50,F42)</f>
        <v>51.2315964953791+22.8861944855161i</v>
      </c>
      <c r="K42" s="72" t="str">
        <f>IMDIV(I42,J42)</f>
        <v>-0.627198312339952+0.726902528717306i</v>
      </c>
      <c r="L42" s="72">
        <f>IMABS(K42)</f>
        <v>0.9600859384751441</v>
      </c>
      <c r="M42" s="72">
        <f t="shared" si="11"/>
        <v>49.10765438527297</v>
      </c>
    </row>
    <row r="43" spans="1:13" ht="13.5">
      <c r="A43" s="72">
        <v>-3.20000000000001</v>
      </c>
      <c r="B43" s="76">
        <f t="shared" si="6"/>
        <v>10.085673764076414</v>
      </c>
      <c r="C43" s="76">
        <f t="shared" si="7"/>
        <v>63370157.20745156</v>
      </c>
      <c r="D43" s="72">
        <f t="shared" si="8"/>
        <v>0.006772335966628629</v>
      </c>
      <c r="E43" s="72">
        <f t="shared" si="9"/>
        <v>1.2696643316794092</v>
      </c>
      <c r="F43" s="72">
        <f t="shared" si="10"/>
        <v>23.00745106357892</v>
      </c>
      <c r="G43" s="72" t="str">
        <f>COMPLEX(E43,F43)</f>
        <v>1.26966433167941+23.0074510635789i</v>
      </c>
      <c r="H43" s="72">
        <f>IMABS(G43)</f>
        <v>23.042457593714186</v>
      </c>
      <c r="I43" s="72" t="str">
        <f>COMPLEX(E43-50,F43)</f>
        <v>-48.7303356683206+23.0074510635789i</v>
      </c>
      <c r="J43" s="72" t="str">
        <f>COMPLEX(E43+50,F43)</f>
        <v>51.2696643316794+23.0074510635789i</v>
      </c>
      <c r="K43" s="72" t="str">
        <f>IMDIV(I43,J43)</f>
        <v>-0.623525721592926+0.728563158681154i</v>
      </c>
      <c r="L43" s="72">
        <f>IMABS(K43)</f>
        <v>0.9589518244810004</v>
      </c>
      <c r="M43" s="72">
        <f t="shared" si="11"/>
        <v>47.72323738418717</v>
      </c>
    </row>
    <row r="44" spans="1:13" ht="13.5">
      <c r="A44" s="72">
        <v>-3.15000000000001</v>
      </c>
      <c r="B44" s="76">
        <f t="shared" si="6"/>
        <v>10.08621011151272</v>
      </c>
      <c r="C44" s="76">
        <f t="shared" si="7"/>
        <v>63373527.1777829</v>
      </c>
      <c r="D44" s="72">
        <f t="shared" si="8"/>
        <v>0.006666695175859605</v>
      </c>
      <c r="E44" s="72">
        <f t="shared" si="9"/>
        <v>1.3095031948228126</v>
      </c>
      <c r="F44" s="72">
        <f t="shared" si="10"/>
        <v>23.132251074243186</v>
      </c>
      <c r="G44" s="72" t="str">
        <f>COMPLEX(E44,F44)</f>
        <v>1.30950319482281+23.1322510742432i</v>
      </c>
      <c r="H44" s="72">
        <f>IMABS(G44)</f>
        <v>23.16928653150711</v>
      </c>
      <c r="I44" s="72" t="str">
        <f>COMPLEX(E44-50,F44)</f>
        <v>-48.6904968051772+23.1322510742432i</v>
      </c>
      <c r="J44" s="72" t="str">
        <f>COMPLEX(E44+50,F44)</f>
        <v>51.3095031948228+23.1322510742432i</v>
      </c>
      <c r="K44" s="72" t="str">
        <f>IMDIV(I44,J44)</f>
        <v>-0.619737715408362+0.730238594690348i</v>
      </c>
      <c r="L44" s="72">
        <f>IMABS(K44)</f>
        <v>0.9577699311812363</v>
      </c>
      <c r="M44" s="72">
        <f t="shared" si="11"/>
        <v>46.35961971985609</v>
      </c>
    </row>
    <row r="45" spans="1:13" ht="13.5">
      <c r="A45" s="72">
        <v>-3.10000000000001</v>
      </c>
      <c r="B45" s="76">
        <f t="shared" si="6"/>
        <v>10.086746458949026</v>
      </c>
      <c r="C45" s="76">
        <f t="shared" si="7"/>
        <v>63376897.14811424</v>
      </c>
      <c r="D45" s="72">
        <f t="shared" si="8"/>
        <v>0.006561048767353861</v>
      </c>
      <c r="E45" s="72">
        <f t="shared" si="9"/>
        <v>1.3512235655890568</v>
      </c>
      <c r="F45" s="72">
        <f t="shared" si="10"/>
        <v>23.260748161012913</v>
      </c>
      <c r="G45" s="72" t="str">
        <f>COMPLEX(E45,F45)</f>
        <v>1.35122356558906+23.2607481610129i</v>
      </c>
      <c r="H45" s="72">
        <f>IMABS(G45)</f>
        <v>23.299961590832464</v>
      </c>
      <c r="I45" s="72" t="str">
        <f>COMPLEX(E45-50,F45)</f>
        <v>-48.6487764344109+23.2607481610129i</v>
      </c>
      <c r="J45" s="72" t="str">
        <f>COMPLEX(E45+50,F45)</f>
        <v>51.3512235655891+23.2607481610129i</v>
      </c>
      <c r="K45" s="72" t="str">
        <f>IMDIV(I45,J45)</f>
        <v>-0.615829226742367+0.73192796791788i</v>
      </c>
      <c r="L45" s="72">
        <f>IMABS(K45)</f>
        <v>0.9565376034064206</v>
      </c>
      <c r="M45" s="72">
        <f t="shared" si="11"/>
        <v>45.01679053049399</v>
      </c>
    </row>
    <row r="46" spans="1:13" ht="13.5">
      <c r="A46" s="72">
        <v>-3.05000000000001</v>
      </c>
      <c r="B46" s="76">
        <f t="shared" si="6"/>
        <v>10.087282806385332</v>
      </c>
      <c r="C46" s="76">
        <f t="shared" si="7"/>
        <v>63380267.11844558</v>
      </c>
      <c r="D46" s="72">
        <f t="shared" si="8"/>
        <v>0.0064553967411111746</v>
      </c>
      <c r="E46" s="72">
        <f t="shared" si="9"/>
        <v>1.3949445886363971</v>
      </c>
      <c r="F46" s="72">
        <f t="shared" si="10"/>
        <v>23.393104622443722</v>
      </c>
      <c r="G46" s="72" t="str">
        <f>COMPLEX(E46,F46)</f>
        <v>1.3949445886364+23.3931046224437i</v>
      </c>
      <c r="H46" s="72">
        <f>IMABS(G46)</f>
        <v>23.434658399088363</v>
      </c>
      <c r="I46" s="72" t="str">
        <f>COMPLEX(E46-50,F46)</f>
        <v>-48.6050554113636+23.3931046224437i</v>
      </c>
      <c r="J46" s="72" t="str">
        <f>COMPLEX(E46+50,F46)</f>
        <v>51.3949445886364+23.3931046224437i</v>
      </c>
      <c r="K46" s="72" t="str">
        <f>IMDIV(I46,J46)</f>
        <v>-0.611794914910159+0.733630269984818i</v>
      </c>
      <c r="L46" s="72">
        <f>IMABS(K46)</f>
        <v>0.9552520038963151</v>
      </c>
      <c r="M46" s="72">
        <f t="shared" si="11"/>
        <v>43.69473885189926</v>
      </c>
    </row>
    <row r="47" spans="1:13" ht="13.5">
      <c r="A47" s="72">
        <v>-3.00000000000001</v>
      </c>
      <c r="B47" s="76">
        <f t="shared" si="6"/>
        <v>10.087819153821638</v>
      </c>
      <c r="C47" s="76">
        <f t="shared" si="7"/>
        <v>63383637.08877692</v>
      </c>
      <c r="D47" s="72">
        <f t="shared" si="8"/>
        <v>0.006349739097131768</v>
      </c>
      <c r="E47" s="72">
        <f t="shared" si="9"/>
        <v>1.440794891977731</v>
      </c>
      <c r="F47" s="72">
        <f t="shared" si="10"/>
        <v>23.52949199684333</v>
      </c>
      <c r="G47" s="72" t="str">
        <f>COMPLEX(E47,F47)</f>
        <v>1.44079489197773+23.5294919968433i</v>
      </c>
      <c r="H47" s="72">
        <f>IMABS(G47)</f>
        <v>23.573563234060778</v>
      </c>
      <c r="I47" s="72" t="str">
        <f>COMPLEX(E47-50,F47)</f>
        <v>-48.5592051080223+23.5294919968433i</v>
      </c>
      <c r="J47" s="72" t="str">
        <f>COMPLEX(E47+50,F47)</f>
        <v>51.4407948919777+23.5294919968433i</v>
      </c>
      <c r="K47" s="72" t="str">
        <f>IMDIV(I47,J47)</f>
        <v>-0.607629149006301+0.735344336627561i</v>
      </c>
      <c r="L47" s="72">
        <f>IMABS(K47)</f>
        <v>0.9539100985587424</v>
      </c>
      <c r="M47" s="72">
        <f t="shared" si="11"/>
        <v>42.39345360824945</v>
      </c>
    </row>
    <row r="48" spans="1:13" ht="13.5">
      <c r="A48" s="72">
        <v>-2.95000000000001</v>
      </c>
      <c r="B48" s="76">
        <f t="shared" si="6"/>
        <v>10.088355501257944</v>
      </c>
      <c r="C48" s="76">
        <f t="shared" si="7"/>
        <v>63387007.059108265</v>
      </c>
      <c r="D48" s="72">
        <f t="shared" si="8"/>
        <v>0.00624407583541553</v>
      </c>
      <c r="E48" s="72">
        <f t="shared" si="9"/>
        <v>1.4889134972675084</v>
      </c>
      <c r="F48" s="72">
        <f t="shared" si="10"/>
        <v>23.670091691044753</v>
      </c>
      <c r="G48" s="72" t="str">
        <f>COMPLEX(E48,F48)</f>
        <v>1.48891349726751+23.6700916910448i</v>
      </c>
      <c r="H48" s="72">
        <f>IMABS(G48)</f>
        <v>23.71687382571349</v>
      </c>
      <c r="I48" s="72" t="str">
        <f>COMPLEX(E48-50,F48)</f>
        <v>-48.5110865027325+23.6700916910448i</v>
      </c>
      <c r="J48" s="72" t="str">
        <f>COMPLEX(E48+50,F48)</f>
        <v>51.4889134972675+23.6700916910448i</v>
      </c>
      <c r="K48" s="72" t="str">
        <f>IMDIV(I48,J48)</f>
        <v>-0.603325990329688+0.737068829462734i</v>
      </c>
      <c r="L48" s="72">
        <f>IMABS(K48)</f>
        <v>0.9525086403665133</v>
      </c>
      <c r="M48" s="72">
        <f t="shared" si="11"/>
        <v>41.1129236019972</v>
      </c>
    </row>
    <row r="49" spans="1:13" ht="13.5">
      <c r="A49" s="72">
        <v>-2.90000000000001</v>
      </c>
      <c r="B49" s="76">
        <f t="shared" si="6"/>
        <v>10.08889184869425</v>
      </c>
      <c r="C49" s="76">
        <f t="shared" si="7"/>
        <v>63390377.0294396</v>
      </c>
      <c r="D49" s="72">
        <f t="shared" si="8"/>
        <v>0.006138406955962683</v>
      </c>
      <c r="E49" s="72">
        <f t="shared" si="9"/>
        <v>1.5394508324330207</v>
      </c>
      <c r="F49" s="72">
        <f t="shared" si="10"/>
        <v>23.815095656579615</v>
      </c>
      <c r="G49" s="72" t="str">
        <f>COMPLEX(E49,F49)</f>
        <v>1.53945083243302+23.8150956565796i</v>
      </c>
      <c r="H49" s="72">
        <f>IMABS(G49)</f>
        <v>23.86480022957484</v>
      </c>
      <c r="I49" s="72" t="str">
        <f>COMPLEX(E49-50,F49)</f>
        <v>-48.460549167567+23.8150956565796i</v>
      </c>
      <c r="J49" s="72" t="str">
        <f>COMPLEX(E49+50,F49)</f>
        <v>51.539450832433+23.8150956565796i</v>
      </c>
      <c r="K49" s="72" t="str">
        <f>IMDIV(I49,J49)</f>
        <v>-0.598879173774579+0.738802215618351i</v>
      </c>
      <c r="L49" s="72">
        <f>IMABS(K49)</f>
        <v>0.9510441517529598</v>
      </c>
      <c r="M49" s="72">
        <f t="shared" si="11"/>
        <v>39.853137502748005</v>
      </c>
    </row>
    <row r="50" spans="1:13" ht="13.5">
      <c r="A50" s="72">
        <v>-2.85000000000001</v>
      </c>
      <c r="B50" s="76">
        <f t="shared" si="6"/>
        <v>10.089428196130555</v>
      </c>
      <c r="C50" s="76">
        <f t="shared" si="7"/>
        <v>63393746.99977094</v>
      </c>
      <c r="D50" s="72">
        <f t="shared" si="8"/>
        <v>0.006032732458772783</v>
      </c>
      <c r="E50" s="72">
        <f t="shared" si="9"/>
        <v>1.592569859836252</v>
      </c>
      <c r="F50" s="72">
        <f t="shared" si="10"/>
        <v>23.964707116763833</v>
      </c>
      <c r="G50" s="72" t="str">
        <f>COMPLEX(E50,F50)</f>
        <v>1.59256985983625+23.9647071167638i</v>
      </c>
      <c r="H50" s="72">
        <f>IMABS(G50)</f>
        <v>24.017565779044475</v>
      </c>
      <c r="I50" s="72" t="str">
        <f>COMPLEX(E50-50,F50)</f>
        <v>-48.4074301401637+23.9647071167638i</v>
      </c>
      <c r="J50" s="72" t="str">
        <f>COMPLEX(E50+50,F50)</f>
        <v>51.5925698598363+23.9647071167638i</v>
      </c>
      <c r="K50" s="72" t="str">
        <f>IMDIV(I50,J50)</f>
        <v>-0.594282088153264+0.740542744970696i</v>
      </c>
      <c r="L50" s="72">
        <f>IMABS(K50)</f>
        <v>0.9495129053512318</v>
      </c>
      <c r="M50" s="72">
        <f t="shared" si="11"/>
        <v>38.614083834962685</v>
      </c>
    </row>
    <row r="51" spans="1:13" ht="13.5">
      <c r="A51" s="72">
        <v>-2.80000000000001</v>
      </c>
      <c r="B51" s="76">
        <f t="shared" si="6"/>
        <v>10.089964543566861</v>
      </c>
      <c r="C51" s="76">
        <f t="shared" si="7"/>
        <v>63397116.97010228</v>
      </c>
      <c r="D51" s="72">
        <f t="shared" si="8"/>
        <v>0.005927052343846162</v>
      </c>
      <c r="E51" s="72">
        <f t="shared" si="9"/>
        <v>1.648447335061285</v>
      </c>
      <c r="F51" s="72">
        <f t="shared" si="10"/>
        <v>24.119141348358305</v>
      </c>
      <c r="G51" s="72" t="str">
        <f>COMPLEX(E51,F51)</f>
        <v>1.64844733506128+24.1191413483583i</v>
      </c>
      <c r="H51" s="72">
        <f>IMABS(G51)</f>
        <v>24.17540812475681</v>
      </c>
      <c r="I51" s="72" t="str">
        <f>COMPLEX(E51-50,F51)</f>
        <v>-48.3515526649387+24.1191413483583i</v>
      </c>
      <c r="J51" s="72" t="str">
        <f>COMPLEX(E51+50,F51)</f>
        <v>51.6484473350613+24.1191413483583i</v>
      </c>
      <c r="K51" s="72" t="str">
        <f>IMDIV(I51,J51)</f>
        <v>-0.589527755422911+0.742288424693036i</v>
      </c>
      <c r="L51" s="72">
        <f>IMABS(K51)</f>
        <v>0.9479109029055657</v>
      </c>
      <c r="M51" s="72">
        <f t="shared" si="11"/>
        <v>37.39575096443164</v>
      </c>
    </row>
    <row r="52" spans="1:13" ht="13.5">
      <c r="A52" s="72">
        <v>-2.75000000000001</v>
      </c>
      <c r="B52" s="76">
        <f t="shared" si="6"/>
        <v>10.090500891003169</v>
      </c>
      <c r="C52" s="76">
        <f t="shared" si="7"/>
        <v>63400486.94043363</v>
      </c>
      <c r="D52" s="72">
        <f t="shared" si="8"/>
        <v>0.005821366611182377</v>
      </c>
      <c r="E52" s="72">
        <f t="shared" si="9"/>
        <v>1.7072752136465257</v>
      </c>
      <c r="F52" s="72">
        <f t="shared" si="10"/>
        <v>24.27862652160999</v>
      </c>
      <c r="G52" s="72" t="str">
        <f>COMPLEX(E52,F52)</f>
        <v>1.70727521364653+24.27862652161i</v>
      </c>
      <c r="H52" s="72">
        <f>IMABS(G52)</f>
        <v>24.33858037008232</v>
      </c>
      <c r="I52" s="72" t="str">
        <f>COMPLEX(E52-50,F52)</f>
        <v>-48.2927247863535+24.27862652161i</v>
      </c>
      <c r="J52" s="72" t="str">
        <f>COMPLEX(E52+50,F52)</f>
        <v>51.7072752136465+24.27862652161i</v>
      </c>
      <c r="K52" s="72" t="str">
        <f>IMDIV(I52,J52)</f>
        <v>-0.584608808797661+0.744036990784968i</v>
      </c>
      <c r="L52" s="72">
        <f>IMABS(K52)</f>
        <v>0.946233852163497</v>
      </c>
      <c r="M52" s="72">
        <f t="shared" si="11"/>
        <v>36.198127083267735</v>
      </c>
    </row>
    <row r="53" spans="1:13" ht="13.5">
      <c r="A53" s="72">
        <v>-2.70000000000001</v>
      </c>
      <c r="B53" s="76">
        <f t="shared" si="6"/>
        <v>10.091037238439474</v>
      </c>
      <c r="C53" s="76">
        <f t="shared" si="7"/>
        <v>63403856.91076497</v>
      </c>
      <c r="D53" s="72">
        <f t="shared" si="8"/>
        <v>0.005715675260782094</v>
      </c>
      <c r="E53" s="72">
        <f t="shared" si="9"/>
        <v>1.7692622256563146</v>
      </c>
      <c r="F53" s="72">
        <f t="shared" si="10"/>
        <v>24.443404602547126</v>
      </c>
      <c r="G53" s="72" t="str">
        <f>COMPLEX(E53,F53)</f>
        <v>1.76926222565631+24.4434046025471i</v>
      </c>
      <c r="H53" s="72">
        <f>IMABS(G53)</f>
        <v>24.50735231286634</v>
      </c>
      <c r="I53" s="72" t="str">
        <f>COMPLEX(E53-50,F53)</f>
        <v>-48.2307377743437+24.4434046025471i</v>
      </c>
      <c r="J53" s="72" t="str">
        <f>COMPLEX(E53+50,F53)</f>
        <v>51.7692622256563+24.4434046025471i</v>
      </c>
      <c r="K53" s="72" t="str">
        <f>IMDIV(I53,J53)</f>
        <v>-0.579517469739795+0.745785876208743i</v>
      </c>
      <c r="L53" s="72">
        <f>IMABS(K53)</f>
        <v>0.9444771415370817</v>
      </c>
      <c r="M53" s="72">
        <f t="shared" si="11"/>
        <v>35.02120019335331</v>
      </c>
    </row>
    <row r="54" spans="1:13" ht="13.5">
      <c r="A54" s="72">
        <v>-2.65000000000001</v>
      </c>
      <c r="B54" s="76">
        <f t="shared" si="6"/>
        <v>10.09157358587578</v>
      </c>
      <c r="C54" s="76">
        <f t="shared" si="7"/>
        <v>63407226.88109631</v>
      </c>
      <c r="D54" s="72">
        <f t="shared" si="8"/>
        <v>0.005609978292644979</v>
      </c>
      <c r="E54" s="72">
        <f t="shared" si="9"/>
        <v>1.8346356410008418</v>
      </c>
      <c r="F54" s="72">
        <f t="shared" si="10"/>
        <v>24.613732321440725</v>
      </c>
      <c r="G54" s="72" t="str">
        <f>COMPLEX(E54,F54)</f>
        <v>1.83463564100084+24.6137323214407i</v>
      </c>
      <c r="H54" s="72">
        <f>IMABS(G54)</f>
        <v>24.682011804688152</v>
      </c>
      <c r="I54" s="72" t="str">
        <f>COMPLEX(E54-50,F54)</f>
        <v>-48.1653643589992+24.6137323214407i</v>
      </c>
      <c r="J54" s="72" t="str">
        <f>COMPLEX(E54+50,F54)</f>
        <v>51.8346356410008+24.6137323214407i</v>
      </c>
      <c r="K54" s="72" t="str">
        <f>IMDIV(I54,J54)</f>
        <v>-0.57424552383924+0.747532175211353i</v>
      </c>
      <c r="L54" s="72">
        <f>IMABS(K54)</f>
        <v>0.9426358122974218</v>
      </c>
      <c r="M54" s="72">
        <f t="shared" si="11"/>
        <v>33.864958087955465</v>
      </c>
    </row>
    <row r="55" spans="1:13" ht="13.5">
      <c r="A55" s="72">
        <v>-2.60000000000001</v>
      </c>
      <c r="B55" s="76">
        <f t="shared" si="6"/>
        <v>10.092109933312086</v>
      </c>
      <c r="C55" s="76">
        <f t="shared" si="7"/>
        <v>63410596.85142765</v>
      </c>
      <c r="D55" s="72">
        <f t="shared" si="8"/>
        <v>0.0055042757067709225</v>
      </c>
      <c r="E55" s="72">
        <f t="shared" si="9"/>
        <v>1.9036432519150077</v>
      </c>
      <c r="F55" s="72">
        <f t="shared" si="10"/>
        <v>24.789882211248226</v>
      </c>
      <c r="G55" s="72" t="str">
        <f>COMPLEX(E55,F55)</f>
        <v>1.90364325191501+24.7898822112482i</v>
      </c>
      <c r="H55" s="72">
        <f>IMABS(G55)</f>
        <v>24.862866240200898</v>
      </c>
      <c r="I55" s="72" t="str">
        <f>COMPLEX(E55-50,F55)</f>
        <v>-48.096356748085+24.7898822112482i</v>
      </c>
      <c r="J55" s="72" t="str">
        <f>COMPLEX(E55+50,F55)</f>
        <v>51.903643251915+24.7898822112482i</v>
      </c>
      <c r="K55" s="72" t="str">
        <f>IMDIV(I55,J55)</f>
        <v>-0.568784295612183+0.749272603357128i</v>
      </c>
      <c r="L55" s="72">
        <f>IMABS(K55)</f>
        <v>0.9407045280408802</v>
      </c>
      <c r="M55" s="72">
        <f t="shared" si="11"/>
        <v>32.72938833135294</v>
      </c>
    </row>
    <row r="56" spans="1:13" ht="13.5">
      <c r="A56" s="72">
        <v>-2.55000000000001</v>
      </c>
      <c r="B56" s="76">
        <f t="shared" si="6"/>
        <v>10.092646280748392</v>
      </c>
      <c r="C56" s="76">
        <f t="shared" si="7"/>
        <v>63413966.82175899</v>
      </c>
      <c r="D56" s="72">
        <f t="shared" si="8"/>
        <v>0.0053985675031601454</v>
      </c>
      <c r="E56" s="72">
        <f t="shared" si="9"/>
        <v>1.9765556031167777</v>
      </c>
      <c r="F56" s="72">
        <f t="shared" si="10"/>
        <v>24.972143719668075</v>
      </c>
      <c r="G56" s="72" t="str">
        <f>COMPLEX(E56,F56)</f>
        <v>1.97655560311678+24.9721437196681i</v>
      </c>
      <c r="H56" s="72">
        <f>IMABS(G56)</f>
        <v>25.050244190585673</v>
      </c>
      <c r="I56" s="72" t="str">
        <f>COMPLEX(E56-50,F56)</f>
        <v>-48.0234443968832+24.9721437196681i</v>
      </c>
      <c r="J56" s="72" t="str">
        <f>COMPLEX(E56+50,F56)</f>
        <v>51.9765556031168+24.9721437196681i</v>
      </c>
      <c r="K56" s="72" t="str">
        <f>IMDIV(I56,J56)</f>
        <v>-0.56312462227597+0.751003452735269i</v>
      </c>
      <c r="L56" s="72">
        <f>IMABS(K56)</f>
        <v>0.9386775411363315</v>
      </c>
      <c r="M56" s="72">
        <f t="shared" si="11"/>
        <v>31.614478236210015</v>
      </c>
    </row>
    <row r="57" spans="1:13" ht="13.5">
      <c r="A57" s="72">
        <v>-2.50000000000001</v>
      </c>
      <c r="B57" s="76">
        <f t="shared" si="6"/>
        <v>10.093182628184698</v>
      </c>
      <c r="C57" s="76">
        <f t="shared" si="7"/>
        <v>63417336.792090334</v>
      </c>
      <c r="D57" s="72">
        <f t="shared" si="8"/>
        <v>0.005292853681812648</v>
      </c>
      <c r="E57" s="72">
        <f t="shared" si="9"/>
        <v>2.0536685049699894</v>
      </c>
      <c r="F57" s="72">
        <f t="shared" si="10"/>
        <v>25.16082439804527</v>
      </c>
      <c r="G57" s="72" t="str">
        <f>COMPLEX(E57,F57)</f>
        <v>2.05366850496999+25.1608243980453i</v>
      </c>
      <c r="H57" s="72">
        <f>IMABS(G57)</f>
        <v>25.24449719676701</v>
      </c>
      <c r="I57" s="72" t="str">
        <f>COMPLEX(E57-50,F57)</f>
        <v>-47.94633149503+25.1608243980453i</v>
      </c>
      <c r="J57" s="72" t="str">
        <f>COMPLEX(E57+50,F57)</f>
        <v>52.05366850497+25.1608243980453i</v>
      </c>
      <c r="K57" s="72" t="str">
        <f>IMDIV(I57,J57)</f>
        <v>-0.557256826591906+0.752720541738479i</v>
      </c>
      <c r="L57" s="72">
        <f>IMABS(K57)</f>
        <v>0.936548655830732</v>
      </c>
      <c r="M57" s="72">
        <f t="shared" si="11"/>
        <v>30.520214838390753</v>
      </c>
    </row>
    <row r="58" spans="1:13" ht="13.5">
      <c r="A58" s="72">
        <v>-2.45000000000001</v>
      </c>
      <c r="B58" s="76">
        <f t="shared" si="6"/>
        <v>10.093718975621004</v>
      </c>
      <c r="C58" s="76">
        <f t="shared" si="7"/>
        <v>63420706.762421675</v>
      </c>
      <c r="D58" s="72">
        <f t="shared" si="8"/>
        <v>0.0051871342427282086</v>
      </c>
      <c r="E58" s="72">
        <f t="shared" si="9"/>
        <v>2.1353058706165546</v>
      </c>
      <c r="F58" s="72">
        <f t="shared" si="10"/>
        <v>25.356251169744347</v>
      </c>
      <c r="G58" s="72" t="str">
        <f>COMPLEX(E58,F58)</f>
        <v>2.13530587061655+25.3562511697443i</v>
      </c>
      <c r="H58" s="72">
        <f>IMABS(G58)</f>
        <v>25.44600173984606</v>
      </c>
      <c r="I58" s="72" t="str">
        <f>COMPLEX(E58-50,F58)</f>
        <v>-47.8646941293834+25.3562511697443i</v>
      </c>
      <c r="J58" s="72" t="str">
        <f>COMPLEX(E58+50,F58)</f>
        <v>52.1353058706166+25.3562511697443i</v>
      </c>
      <c r="K58" s="72" t="str">
        <f>IMDIV(I58,J58)</f>
        <v>-0.55117068891102+0.754419158732519i</v>
      </c>
      <c r="L58" s="72">
        <f>IMABS(K58)</f>
        <v>0.9343111876550177</v>
      </c>
      <c r="M58" s="72">
        <f t="shared" si="11"/>
        <v>29.44658486891906</v>
      </c>
    </row>
    <row r="59" spans="1:13" ht="13.5">
      <c r="A59" s="72">
        <v>-2.40000000000001</v>
      </c>
      <c r="B59" s="76">
        <f t="shared" si="6"/>
        <v>10.09425532305731</v>
      </c>
      <c r="C59" s="76">
        <f t="shared" si="7"/>
        <v>63424076.732753016</v>
      </c>
      <c r="D59" s="72">
        <f t="shared" si="8"/>
        <v>0.005081409185907049</v>
      </c>
      <c r="E59" s="72">
        <f t="shared" si="9"/>
        <v>2.2218229246745964</v>
      </c>
      <c r="F59" s="72">
        <f t="shared" si="10"/>
        <v>25.558771679662392</v>
      </c>
      <c r="G59" s="72" t="str">
        <f>COMPLEX(E59,F59)</f>
        <v>2.2218229246746+25.5587716796624i</v>
      </c>
      <c r="H59" s="72">
        <f>IMABS(G59)</f>
        <v>25.655161408218078</v>
      </c>
      <c r="I59" s="72" t="str">
        <f>COMPLEX(E59-50,F59)</f>
        <v>-47.7781770753254+25.5587716796624i</v>
      </c>
      <c r="J59" s="72" t="str">
        <f>COMPLEX(E59+50,F59)</f>
        <v>52.2218229246746+25.5587716796624i</v>
      </c>
      <c r="K59" s="72" t="str">
        <f>IMDIV(I59,J59)</f>
        <v>-0.544855418612473+0.75609399885099i</v>
      </c>
      <c r="L59" s="72">
        <f>IMABS(K59)</f>
        <v>0.9319579187333803</v>
      </c>
      <c r="M59" s="72">
        <f t="shared" si="11"/>
        <v>28.393574722723336</v>
      </c>
    </row>
    <row r="60" spans="1:13" ht="13.5">
      <c r="A60" s="72">
        <v>-2.35000000000001</v>
      </c>
      <c r="B60" s="76">
        <f t="shared" si="6"/>
        <v>10.094791670493617</v>
      </c>
      <c r="C60" s="76">
        <f t="shared" si="7"/>
        <v>63427446.703084365</v>
      </c>
      <c r="D60" s="72">
        <f t="shared" si="8"/>
        <v>0.004975678511349058</v>
      </c>
      <c r="E60" s="72">
        <f t="shared" si="9"/>
        <v>2.313609838910061</v>
      </c>
      <c r="F60" s="72">
        <f t="shared" si="10"/>
        <v>25.76875572518258</v>
      </c>
      <c r="G60" s="72" t="str">
        <f>COMPLEX(E60,F60)</f>
        <v>2.31360983891006+25.7687557251826i</v>
      </c>
      <c r="H60" s="72">
        <f>IMABS(G60)</f>
        <v>25.87240928307282</v>
      </c>
      <c r="I60" s="72" t="str">
        <f>COMPLEX(E60-50,F60)</f>
        <v>-47.6863901610899+25.7687557251826i</v>
      </c>
      <c r="J60" s="72" t="str">
        <f>COMPLEX(E60+50,F60)</f>
        <v>52.3136098389101+25.7687557251826i</v>
      </c>
      <c r="K60" s="72" t="str">
        <f>IMDIV(I60,J60)</f>
        <v>-0.538299625192555+0.757739093054198i</v>
      </c>
      <c r="L60" s="72">
        <f>IMABS(K60)</f>
        <v>0.9294810485561519</v>
      </c>
      <c r="M60" s="72">
        <f t="shared" si="11"/>
        <v>27.361170423705648</v>
      </c>
    </row>
    <row r="61" spans="1:13" ht="13.5">
      <c r="A61" s="72">
        <v>-2.30000000000001</v>
      </c>
      <c r="B61" s="76">
        <f t="shared" si="6"/>
        <v>10.095328017929923</v>
      </c>
      <c r="C61" s="76">
        <f t="shared" si="7"/>
        <v>63430816.673415706</v>
      </c>
      <c r="D61" s="72">
        <f t="shared" si="8"/>
        <v>0.004869942219054124</v>
      </c>
      <c r="E61" s="72">
        <f t="shared" si="9"/>
        <v>2.411095859497919</v>
      </c>
      <c r="F61" s="72">
        <f t="shared" si="10"/>
        <v>25.986596766908715</v>
      </c>
      <c r="G61" s="72" t="str">
        <f>COMPLEX(E61,F61)</f>
        <v>2.41109585949792+25.9865967669087i</v>
      </c>
      <c r="H61" s="72">
        <f>IMABS(G61)</f>
        <v>26.09821056642769</v>
      </c>
      <c r="I61" s="72" t="str">
        <f>COMPLEX(E61-50,F61)</f>
        <v>-47.5889041405021+25.9865967669087i</v>
      </c>
      <c r="J61" s="72" t="str">
        <f>COMPLEX(E61+50,F61)</f>
        <v>52.4110958594979+25.9865967669087i</v>
      </c>
      <c r="K61" s="72" t="str">
        <f>IMDIV(I61,J61)</f>
        <v>-0.531491289347817+0.759347728484914i</v>
      </c>
      <c r="L61" s="72">
        <f>IMABS(K61)</f>
        <v>0.9268721397300729</v>
      </c>
      <c r="M61" s="72">
        <f t="shared" si="11"/>
        <v>26.349357585709008</v>
      </c>
    </row>
    <row r="62" spans="1:13" ht="13.5">
      <c r="A62" s="72">
        <v>-2.25000000000001</v>
      </c>
      <c r="B62" s="76">
        <f t="shared" si="6"/>
        <v>10.095864365366229</v>
      </c>
      <c r="C62" s="76">
        <f t="shared" si="7"/>
        <v>63434186.64374705</v>
      </c>
      <c r="D62" s="72">
        <f t="shared" si="8"/>
        <v>0.0047642003090224705</v>
      </c>
      <c r="E62" s="72">
        <f t="shared" si="9"/>
        <v>2.514754001377077</v>
      </c>
      <c r="F62" s="72">
        <f t="shared" si="10"/>
        <v>26.21271351481461</v>
      </c>
      <c r="G62" s="72" t="str">
        <f>COMPLEX(E62,F62)</f>
        <v>2.51475400137708+26.2127135148146i</v>
      </c>
      <c r="H62" s="72">
        <f>IMABS(G62)</f>
        <v>26.333065478542103</v>
      </c>
      <c r="I62" s="72" t="str">
        <f>COMPLEX(E62-50,F62)</f>
        <v>-47.4852459986229+26.2127135148146i</v>
      </c>
      <c r="J62" s="72" t="str">
        <f>COMPLEX(E62+50,F62)</f>
        <v>52.5147540013771+26.2127135148146i</v>
      </c>
      <c r="K62" s="72" t="str">
        <f>IMDIV(I62,J62)</f>
        <v>-0.52441773450182+0.760912359036302i</v>
      </c>
      <c r="L62" s="72">
        <f>IMABS(K62)</f>
        <v>0.9241220581688393</v>
      </c>
      <c r="M62" s="72">
        <f t="shared" si="11"/>
        <v>25.358121368793668</v>
      </c>
    </row>
    <row r="63" spans="1:13" ht="13.5">
      <c r="A63" s="72">
        <v>-2.20000000000001</v>
      </c>
      <c r="B63" s="76">
        <f t="shared" si="6"/>
        <v>10.096400712802534</v>
      </c>
      <c r="C63" s="76">
        <f t="shared" si="7"/>
        <v>63437556.61407839</v>
      </c>
      <c r="D63" s="72">
        <f t="shared" si="8"/>
        <v>0.0046584527812540966</v>
      </c>
      <c r="E63" s="72">
        <f t="shared" si="9"/>
        <v>2.6251063980859666</v>
      </c>
      <c r="F63" s="72">
        <f t="shared" si="10"/>
        <v>26.447551581719843</v>
      </c>
      <c r="G63" s="72" t="str">
        <f>COMPLEX(E63,F63)</f>
        <v>2.62510639808597+26.4475515817198i</v>
      </c>
      <c r="H63" s="72">
        <f>IMABS(G63)</f>
        <v>26.577512454498095</v>
      </c>
      <c r="I63" s="72" t="str">
        <f>COMPLEX(E63-50,F63)</f>
        <v>-47.374893601914+26.4475515817198i</v>
      </c>
      <c r="J63" s="72" t="str">
        <f>COMPLEX(E63+50,F63)</f>
        <v>52.625106398086+26.4475515817198i</v>
      </c>
      <c r="K63" s="72" t="str">
        <f>IMDIV(I63,J63)</f>
        <v>-0.517065599356411+0.762424504918257i</v>
      </c>
      <c r="L63" s="72">
        <f>IMABS(K63)</f>
        <v>0.9212209071322978</v>
      </c>
      <c r="M63" s="72">
        <f t="shared" si="11"/>
        <v>24.387446430218514</v>
      </c>
    </row>
    <row r="64" spans="1:13" ht="13.5">
      <c r="A64" s="72">
        <v>-2.15000000000001</v>
      </c>
      <c r="B64" s="76">
        <f t="shared" si="6"/>
        <v>10.09693706023884</v>
      </c>
      <c r="C64" s="76">
        <f t="shared" si="7"/>
        <v>63440926.58440972</v>
      </c>
      <c r="D64" s="72">
        <f t="shared" si="8"/>
        <v>0.004552699635749113</v>
      </c>
      <c r="E64" s="72">
        <f t="shared" si="9"/>
        <v>2.742730410732202</v>
      </c>
      <c r="F64" s="72">
        <f t="shared" si="10"/>
        <v>26.691585190941417</v>
      </c>
      <c r="G64" s="72" t="str">
        <f>COMPLEX(E64,F64)</f>
        <v>2.7427304107322+26.6915851909414i</v>
      </c>
      <c r="H64" s="72">
        <f>IMABS(G64)</f>
        <v>26.832131672888707</v>
      </c>
      <c r="I64" s="72" t="str">
        <f>COMPLEX(E64-50,F64)</f>
        <v>-47.2572695892678+26.6915851909414i</v>
      </c>
      <c r="J64" s="72" t="str">
        <f>COMPLEX(E64+50,F64)</f>
        <v>52.7427304107322+26.6915851909414i</v>
      </c>
      <c r="K64" s="72" t="str">
        <f>IMDIV(I64,J64)</f>
        <v>-0.509420812210883+0.763874639867122i</v>
      </c>
      <c r="L64" s="72">
        <f>IMABS(K64)</f>
        <v>0.9181579544641112</v>
      </c>
      <c r="M64" s="72">
        <f t="shared" si="11"/>
        <v>23.437316869395374</v>
      </c>
    </row>
    <row r="65" spans="1:13" ht="13.5">
      <c r="A65" s="72">
        <v>-2.10000000000001</v>
      </c>
      <c r="B65" s="76">
        <f t="shared" si="6"/>
        <v>10.097473407675146</v>
      </c>
      <c r="C65" s="76">
        <f t="shared" si="7"/>
        <v>63444296.55474106</v>
      </c>
      <c r="D65" s="72">
        <f t="shared" si="8"/>
        <v>0.004446940872507188</v>
      </c>
      <c r="E65" s="72">
        <f t="shared" si="9"/>
        <v>2.8682656178744153</v>
      </c>
      <c r="F65" s="72">
        <f t="shared" si="10"/>
        <v>26.945318918159202</v>
      </c>
      <c r="G65" s="72" t="str">
        <f>COMPLEX(E65,F65)</f>
        <v>2.86826561787442+26.9453189181592i</v>
      </c>
      <c r="H65" s="72">
        <f>IMABS(G65)</f>
        <v>27.09754895292171</v>
      </c>
      <c r="I65" s="72" t="str">
        <f>COMPLEX(E65-50,F65)</f>
        <v>-47.1317343821256+26.9453189181592i</v>
      </c>
      <c r="J65" s="72" t="str">
        <f>COMPLEX(E65+50,F65)</f>
        <v>52.8682656178744+26.9453189181592i</v>
      </c>
      <c r="K65" s="72" t="str">
        <f>IMDIV(I65,J65)</f>
        <v>-0.501468567992301+0.76525206449114i</v>
      </c>
      <c r="L65" s="72">
        <f>IMABS(K65)</f>
        <v>0.9149215523159354</v>
      </c>
      <c r="M65" s="72">
        <f t="shared" si="11"/>
        <v>22.50771616598977</v>
      </c>
    </row>
    <row r="66" spans="1:13" ht="13.5">
      <c r="A66" s="72">
        <v>-2.05000000000001</v>
      </c>
      <c r="B66" s="76">
        <f t="shared" si="6"/>
        <v>10.098009755111452</v>
      </c>
      <c r="C66" s="76">
        <f t="shared" si="7"/>
        <v>63447666.5250724</v>
      </c>
      <c r="D66" s="72">
        <f t="shared" si="8"/>
        <v>0.00434117649152832</v>
      </c>
      <c r="E66" s="72">
        <f t="shared" si="9"/>
        <v>3.002421829621614</v>
      </c>
      <c r="F66" s="72">
        <f t="shared" si="10"/>
        <v>27.209289438376008</v>
      </c>
      <c r="G66" s="72" t="str">
        <f>COMPLEX(E66,F66)</f>
        <v>3.00242182962161+27.209289438376i</v>
      </c>
      <c r="H66" s="72">
        <f>IMABS(G66)</f>
        <v>27.374440059740184</v>
      </c>
      <c r="I66" s="72" t="str">
        <f>COMPLEX(E66-50,F66)</f>
        <v>-46.9975781703784+27.209289438376i</v>
      </c>
      <c r="J66" s="72" t="str">
        <f>COMPLEX(E66+50,F66)</f>
        <v>53.0024218296216+27.209289438376i</v>
      </c>
      <c r="K66" s="72" t="str">
        <f>IMDIV(I66,J66)</f>
        <v>-0.49319330918621+0.766544764080719i</v>
      </c>
      <c r="L66" s="72">
        <f>IMABS(K66)</f>
        <v>0.9114990485818456</v>
      </c>
      <c r="M66" s="72">
        <f t="shared" si="11"/>
        <v>21.598627110236194</v>
      </c>
    </row>
    <row r="67" spans="1:13" ht="13.5">
      <c r="A67" s="72">
        <v>-2.00000000000001</v>
      </c>
      <c r="B67" s="76">
        <f t="shared" si="6"/>
        <v>10.098546102547758</v>
      </c>
      <c r="C67" s="76">
        <f t="shared" si="7"/>
        <v>63451036.49540375</v>
      </c>
      <c r="D67" s="72">
        <f t="shared" si="8"/>
        <v>0.004235406492812288</v>
      </c>
      <c r="E67" s="72">
        <f t="shared" si="9"/>
        <v>3.1459882948677205</v>
      </c>
      <c r="F67" s="72">
        <f t="shared" si="10"/>
        <v>27.484067236639227</v>
      </c>
      <c r="G67" s="72" t="str">
        <f>COMPLEX(E67,F67)</f>
        <v>3.14598829486772+27.4840672366392i</v>
      </c>
      <c r="H67" s="72">
        <f>IMABS(G67)</f>
        <v>27.663535461317107</v>
      </c>
      <c r="I67" s="72" t="str">
        <f>COMPLEX(E67-50,F67)</f>
        <v>-46.8540117051323+27.4840672366392i</v>
      </c>
      <c r="J67" s="72" t="str">
        <f>COMPLEX(E67+50,F67)</f>
        <v>53.1459882948677+27.4840672366392i</v>
      </c>
      <c r="K67" s="72" t="str">
        <f>IMDIV(I67,J67)</f>
        <v>-0.484578712157948+0.767739249040789i</v>
      </c>
      <c r="L67" s="72">
        <f>IMABS(K67)</f>
        <v>0.9078766892008903</v>
      </c>
      <c r="M67" s="72">
        <f t="shared" si="11"/>
        <v>20.710031724341018</v>
      </c>
    </row>
    <row r="68" spans="1:13" ht="13.5">
      <c r="A68" s="72">
        <v>-1.95000000000001</v>
      </c>
      <c r="B68" s="76">
        <f t="shared" si="6"/>
        <v>10.099082449984063</v>
      </c>
      <c r="C68" s="76">
        <f t="shared" si="7"/>
        <v>63454406.465735085</v>
      </c>
      <c r="D68" s="72">
        <f t="shared" si="8"/>
        <v>0.00412963087635998</v>
      </c>
      <c r="E68" s="72">
        <f t="shared" si="9"/>
        <v>3.299844301045066</v>
      </c>
      <c r="F68" s="72">
        <f t="shared" si="10"/>
        <v>27.770258224882184</v>
      </c>
      <c r="G68" s="72" t="str">
        <f>COMPLEX(E68,F68)</f>
        <v>3.29984430104507+27.7702582248822i</v>
      </c>
      <c r="H68" s="72">
        <f>IMABS(G68)</f>
        <v>27.96562558370145</v>
      </c>
      <c r="I68" s="72" t="str">
        <f>COMPLEX(E68-50,F68)</f>
        <v>-46.7001556989549+27.7702582248822i</v>
      </c>
      <c r="J68" s="72" t="str">
        <f>COMPLEX(E68+50,F68)</f>
        <v>53.2998443010451+27.7702582248822i</v>
      </c>
      <c r="K68" s="72" t="str">
        <f>IMDIV(I68,J68)</f>
        <v>-0.475607680723549+0.768820375925732i</v>
      </c>
      <c r="L68" s="72">
        <f>IMABS(K68)</f>
        <v>0.9040395104207655</v>
      </c>
      <c r="M68" s="72">
        <f t="shared" si="11"/>
        <v>19.841911173750326</v>
      </c>
    </row>
    <row r="69" spans="1:13" ht="13.5">
      <c r="A69" s="72">
        <v>-1.90000000000001</v>
      </c>
      <c r="B69" s="76">
        <f t="shared" si="6"/>
        <v>10.099618797420371</v>
      </c>
      <c r="C69" s="76">
        <f t="shared" si="7"/>
        <v>63457776.43606644</v>
      </c>
      <c r="D69" s="72">
        <f t="shared" si="8"/>
        <v>0.004023849642170174</v>
      </c>
      <c r="E69" s="72">
        <f t="shared" si="9"/>
        <v>3.464971402067245</v>
      </c>
      <c r="F69" s="72">
        <f t="shared" si="10"/>
        <v>28.068505185587675</v>
      </c>
      <c r="G69" s="72" t="str">
        <f>COMPLEX(E69,F69)</f>
        <v>3.46497140206725+28.0685051855877i</v>
      </c>
      <c r="H69" s="72">
        <f>IMABS(G69)</f>
        <v>28.281566614501884</v>
      </c>
      <c r="I69" s="72" t="str">
        <f>COMPLEX(E69-50,F69)</f>
        <v>-46.5350285979328+28.0685051855877i</v>
      </c>
      <c r="J69" s="72" t="str">
        <f>COMPLEX(E69+50,F69)</f>
        <v>53.4649714020672+28.0685051855877i</v>
      </c>
      <c r="K69" s="72" t="str">
        <f>IMDIV(I69,J69)</f>
        <v>-0.466262349277593+0.769771146881018i</v>
      </c>
      <c r="L69" s="72">
        <f>IMABS(K69)</f>
        <v>0.8999712200533848</v>
      </c>
      <c r="M69" s="72">
        <f t="shared" si="11"/>
        <v>18.994245666770993</v>
      </c>
    </row>
    <row r="70" spans="1:13" ht="13.5">
      <c r="A70" s="72">
        <v>-1.85000000000001</v>
      </c>
      <c r="B70" s="76">
        <f t="shared" si="6"/>
        <v>10.100155144856677</v>
      </c>
      <c r="C70" s="76">
        <f t="shared" si="7"/>
        <v>63461146.40639778</v>
      </c>
      <c r="D70" s="72">
        <f t="shared" si="8"/>
        <v>0.003918062790244203</v>
      </c>
      <c r="E70" s="72">
        <f t="shared" si="9"/>
        <v>3.6424675532727355</v>
      </c>
      <c r="F70" s="72">
        <f t="shared" si="10"/>
        <v>28.379488934107503</v>
      </c>
      <c r="G70" s="72" t="str">
        <f>COMPLEX(E70,F70)</f>
        <v>3.64246755327274+28.3794889341075i</v>
      </c>
      <c r="H70" s="72">
        <f>IMABS(G70)</f>
        <v>28.61228690681286</v>
      </c>
      <c r="I70" s="72" t="str">
        <f>COMPLEX(E70-50,F70)</f>
        <v>-46.3575324467273+28.3794889341075i</v>
      </c>
      <c r="J70" s="72" t="str">
        <f>COMPLEX(E70+50,F70)</f>
        <v>53.6424675532727+28.3794889341075i</v>
      </c>
      <c r="K70" s="72" t="str">
        <f>IMDIV(I70,J70)</f>
        <v>-0.456524098333083+0.770572485127649i</v>
      </c>
      <c r="L70" s="72">
        <f>IMABS(K70)</f>
        <v>0.8956540666990997</v>
      </c>
      <c r="M70" s="72">
        <f t="shared" si="11"/>
        <v>18.167014340967565</v>
      </c>
    </row>
    <row r="71" spans="1:13" ht="13.5">
      <c r="A71" s="72">
        <v>-1.80000000000001</v>
      </c>
      <c r="B71" s="76">
        <f t="shared" si="6"/>
        <v>10.100691492292983</v>
      </c>
      <c r="C71" s="76">
        <f t="shared" si="7"/>
        <v>63464516.376729116</v>
      </c>
      <c r="D71" s="72">
        <f t="shared" si="8"/>
        <v>0.0038122703205815123</v>
      </c>
      <c r="E71" s="72">
        <f t="shared" si="9"/>
        <v>3.8335634835536605</v>
      </c>
      <c r="F71" s="72">
        <f t="shared" si="10"/>
        <v>28.703929053261078</v>
      </c>
      <c r="G71" s="72" t="str">
        <f>COMPLEX(E71,F71)</f>
        <v>3.83356348355366+28.7039290532611i</v>
      </c>
      <c r="H71" s="72">
        <f>IMABS(G71)</f>
        <v>28.95879403699475</v>
      </c>
      <c r="I71" s="72" t="str">
        <f>COMPLEX(E71-50,F71)</f>
        <v>-46.1664365164463+28.7039290532611i</v>
      </c>
      <c r="J71" s="72" t="str">
        <f>COMPLEX(E71+50,F71)</f>
        <v>53.8335634835537+28.7039290532611i</v>
      </c>
      <c r="K71" s="72" t="str">
        <f>IMDIV(I71,J71)</f>
        <v>-0.446373585987984+0.77120298397845i</v>
      </c>
      <c r="L71" s="72">
        <f>IMABS(K71)</f>
        <v>0.8910686958731282</v>
      </c>
      <c r="M71" s="72">
        <f t="shared" si="11"/>
        <v>17.360195134271127</v>
      </c>
    </row>
    <row r="72" spans="1:13" ht="13.5">
      <c r="A72" s="72">
        <v>-1.75000000000001</v>
      </c>
      <c r="B72" s="76">
        <f aca="true" t="shared" si="12" ref="B72:B103">F0C+F0C*A72/Q</f>
        <v>10.101227839729289</v>
      </c>
      <c r="C72" s="76">
        <f aca="true" t="shared" si="13" ref="C72:C103">2*PI()*B72*1000000</f>
        <v>63467886.34706046</v>
      </c>
      <c r="D72" s="72">
        <f aca="true" t="shared" si="14" ref="D72:D103">1-C72*C72*Llm*CCC</f>
        <v>0.003706472233181879</v>
      </c>
      <c r="E72" s="72">
        <f aca="true" t="shared" si="15" ref="E72:E103">C72*C72*C72*C72*CCC*CCC*RR2R*Lxxx*Lxxx/(C72*C72*CCC*CCC*RR2R*RR2R+D72*D72)</f>
        <v>4.03964169573716</v>
      </c>
      <c r="F72" s="72">
        <f aca="true" t="shared" si="16" ref="F72:F103">C72*Llc+D72*C72*C72*C72*CCC*Lxxx*Lxxx/(C72*C72*CCC*CCC*RR2R*RR2R+D72*D72)</f>
        <v>29.04258400286529</v>
      </c>
      <c r="G72" s="72" t="str">
        <f>COMPLEX(E72,F72)</f>
        <v>4.03964169573716+29.0425840028653i</v>
      </c>
      <c r="H72" s="72">
        <f>IMABS(G72)</f>
        <v>29.32218256872134</v>
      </c>
      <c r="I72" s="72" t="str">
        <f>COMPLEX(E72-50,F72)</f>
        <v>-45.9603583042628+29.0425840028653i</v>
      </c>
      <c r="J72" s="72" t="str">
        <f>COMPLEX(E72+50,F72)</f>
        <v>54.0396416957372+29.0425840028653i</v>
      </c>
      <c r="K72" s="72" t="str">
        <f>IMDIV(I72,J72)</f>
        <v>-0.435790799635387+0.77163862676464i</v>
      </c>
      <c r="L72" s="72">
        <f>IMABS(K72)</f>
        <v>0.8861939919464977</v>
      </c>
      <c r="M72" s="72">
        <f aca="true" t="shared" si="17" ref="M72:M103">(1+L72)/(1-L72)</f>
        <v>16.57376463868027</v>
      </c>
    </row>
    <row r="73" spans="1:13" ht="13.5">
      <c r="A73" s="72">
        <v>-1.70000000000001</v>
      </c>
      <c r="B73" s="76">
        <f t="shared" si="12"/>
        <v>10.101764187165594</v>
      </c>
      <c r="C73" s="76">
        <f t="shared" si="13"/>
        <v>63471256.3173918</v>
      </c>
      <c r="D73" s="72">
        <f t="shared" si="14"/>
        <v>0.0036006685280453032</v>
      </c>
      <c r="E73" s="72">
        <f t="shared" si="15"/>
        <v>4.262258558455407</v>
      </c>
      <c r="F73" s="72">
        <f t="shared" si="16"/>
        <v>29.39625033927062</v>
      </c>
      <c r="G73" s="72" t="str">
        <f>COMPLEX(E73,F73)</f>
        <v>4.26225855845541+29.3962503392706i</v>
      </c>
      <c r="H73" s="72">
        <f>IMABS(G73)</f>
        <v>29.70364257171489</v>
      </c>
      <c r="I73" s="72" t="str">
        <f>COMPLEX(E73-50,F73)</f>
        <v>-45.7377414415446+29.3962503392706i</v>
      </c>
      <c r="J73" s="72" t="str">
        <f>COMPLEX(E73+50,F73)</f>
        <v>54.2622585584554+29.3962503392706i</v>
      </c>
      <c r="K73" s="72" t="str">
        <f>IMDIV(I73,J73)</f>
        <v>-0.424755133194028+0.77185247500182i</v>
      </c>
      <c r="L73" s="72">
        <f>IMABS(K73)</f>
        <v>0.8810069048203378</v>
      </c>
      <c r="M73" s="72">
        <f t="shared" si="17"/>
        <v>15.807697933903583</v>
      </c>
    </row>
    <row r="74" spans="1:13" ht="13.5">
      <c r="A74" s="72">
        <v>-1.65000000000001</v>
      </c>
      <c r="B74" s="76">
        <f t="shared" si="12"/>
        <v>10.1023005346019</v>
      </c>
      <c r="C74" s="76">
        <f t="shared" si="13"/>
        <v>63474626.28772314</v>
      </c>
      <c r="D74" s="72">
        <f t="shared" si="14"/>
        <v>0.0034948592051718963</v>
      </c>
      <c r="E74" s="72">
        <f t="shared" si="15"/>
        <v>4.503170037753032</v>
      </c>
      <c r="F74" s="72">
        <f t="shared" si="16"/>
        <v>29.765760689944173</v>
      </c>
      <c r="G74" s="72" t="str">
        <f>COMPLEX(E74,F74)</f>
        <v>4.50317003775303+29.7657606899442i</v>
      </c>
      <c r="H74" s="72">
        <f>IMABS(G74)</f>
        <v>30.1044689346938</v>
      </c>
      <c r="I74" s="72" t="str">
        <f>COMPLEX(E74-50,F74)</f>
        <v>-45.496829962247+29.7657606899442i</v>
      </c>
      <c r="J74" s="72" t="str">
        <f>COMPLEX(E74+50,F74)</f>
        <v>54.503170037753+29.7657606899442i</v>
      </c>
      <c r="K74" s="72" t="str">
        <f>IMDIV(I74,J74)</f>
        <v>-0.413245496288384+0.771814322167374i</v>
      </c>
      <c r="L74" s="72">
        <f>IMABS(K74)</f>
        <v>0.8754822603030378</v>
      </c>
      <c r="M74" s="72">
        <f t="shared" si="17"/>
        <v>15.061968397975928</v>
      </c>
    </row>
    <row r="75" spans="1:13" ht="13.5">
      <c r="A75" s="72">
        <v>-1.60000000000001</v>
      </c>
      <c r="B75" s="76">
        <f t="shared" si="12"/>
        <v>10.102836882038206</v>
      </c>
      <c r="C75" s="76">
        <f t="shared" si="13"/>
        <v>63477996.25805447</v>
      </c>
      <c r="D75" s="72">
        <f t="shared" si="14"/>
        <v>0.003389044264562102</v>
      </c>
      <c r="E75" s="72">
        <f t="shared" si="15"/>
        <v>4.764361716293028</v>
      </c>
      <c r="F75" s="72">
        <f t="shared" si="16"/>
        <v>30.151980008268573</v>
      </c>
      <c r="G75" s="72" t="str">
        <f>COMPLEX(E75,F75)</f>
        <v>4.76436171629303+30.1519800082686i</v>
      </c>
      <c r="H75" s="72">
        <f>IMABS(G75)</f>
        <v>30.52607149606231</v>
      </c>
      <c r="I75" s="72" t="str">
        <f>COMPLEX(E75-50,F75)</f>
        <v>-45.235638283707+30.1519800082686i</v>
      </c>
      <c r="J75" s="72" t="str">
        <f>COMPLEX(E75+50,F75)</f>
        <v>54.764361716293+30.1519800082686i</v>
      </c>
      <c r="K75" s="72" t="str">
        <f>IMDIV(I75,J75)</f>
        <v>-0.401240463178212+0.771490310640406i</v>
      </c>
      <c r="L75" s="72">
        <f>IMABS(K75)</f>
        <v>0.8695925532704936</v>
      </c>
      <c r="M75" s="72">
        <f t="shared" si="17"/>
        <v>14.336547491405437</v>
      </c>
    </row>
    <row r="76" spans="1:13" ht="13.5">
      <c r="A76" s="72">
        <v>-1.55000000000001</v>
      </c>
      <c r="B76" s="76">
        <f t="shared" si="12"/>
        <v>10.103373229474512</v>
      </c>
      <c r="C76" s="76">
        <f t="shared" si="13"/>
        <v>63481366.22838581</v>
      </c>
      <c r="D76" s="72">
        <f t="shared" si="14"/>
        <v>0.0032832237062150327</v>
      </c>
      <c r="E76" s="72">
        <f t="shared" si="15"/>
        <v>5.048083863663695</v>
      </c>
      <c r="F76" s="72">
        <f t="shared" si="16"/>
        <v>30.55579947388343</v>
      </c>
      <c r="G76" s="72" t="str">
        <f>COMPLEX(E76,F76)</f>
        <v>5.0480838636637+30.5557994738834i</v>
      </c>
      <c r="H76" s="72">
        <f>IMABS(G76)</f>
        <v>30.969985989385833</v>
      </c>
      <c r="I76" s="72" t="str">
        <f>COMPLEX(E76-50,F76)</f>
        <v>-44.9519161363363+30.5557994738834i</v>
      </c>
      <c r="J76" s="72" t="str">
        <f>COMPLEX(E76+50,F76)</f>
        <v>55.0480838636637+30.5557994738834i</v>
      </c>
      <c r="K76" s="72" t="str">
        <f>IMDIV(I76,J76)</f>
        <v>-0.388718470857708+0.770842509728403i</v>
      </c>
      <c r="L76" s="72">
        <f>IMABS(K76)</f>
        <v>0.8633077228835253</v>
      </c>
      <c r="M76" s="72">
        <f t="shared" si="17"/>
        <v>13.631404510847469</v>
      </c>
    </row>
    <row r="77" spans="1:13" ht="13.5">
      <c r="A77" s="72">
        <v>-1.50000000000001</v>
      </c>
      <c r="B77" s="76">
        <f t="shared" si="12"/>
        <v>10.103909576910818</v>
      </c>
      <c r="C77" s="76">
        <f t="shared" si="13"/>
        <v>63484736.198717155</v>
      </c>
      <c r="D77" s="72">
        <f t="shared" si="14"/>
        <v>0.003177397530131465</v>
      </c>
      <c r="E77" s="72">
        <f t="shared" si="15"/>
        <v>5.3568924537362745</v>
      </c>
      <c r="F77" s="72">
        <f t="shared" si="16"/>
        <v>30.978127190439558</v>
      </c>
      <c r="G77" s="72" t="str">
        <f>COMPLEX(E77,F77)</f>
        <v>5.35689245373627+30.9781271904396i</v>
      </c>
      <c r="H77" s="72">
        <f>IMABS(G77)</f>
        <v>31.437885758873</v>
      </c>
      <c r="I77" s="72" t="str">
        <f>COMPLEX(E77-50,F77)</f>
        <v>-44.6431075462637+30.9781271904396i</v>
      </c>
      <c r="J77" s="72" t="str">
        <f>COMPLEX(E77+50,F77)</f>
        <v>55.3568924537363+30.9781271904396i</v>
      </c>
      <c r="K77" s="72" t="str">
        <f>IMDIV(I77,J77)</f>
        <v>-0.375658077645564+0.769828453348877i</v>
      </c>
      <c r="L77" s="72">
        <f>IMABS(K77)</f>
        <v>0.8565949094442977</v>
      </c>
      <c r="M77" s="72">
        <f t="shared" si="17"/>
        <v>12.94650630776003</v>
      </c>
    </row>
    <row r="78" spans="1:13" ht="13.5">
      <c r="A78" s="72">
        <v>-1.45000000000001</v>
      </c>
      <c r="B78" s="76">
        <f t="shared" si="12"/>
        <v>10.104445924347125</v>
      </c>
      <c r="C78" s="76">
        <f t="shared" si="13"/>
        <v>63488106.16904851</v>
      </c>
      <c r="D78" s="72">
        <f t="shared" si="14"/>
        <v>0.003071565736310289</v>
      </c>
      <c r="E78" s="72">
        <f t="shared" si="15"/>
        <v>5.693697173867585</v>
      </c>
      <c r="F78" s="72">
        <f t="shared" si="16"/>
        <v>31.419874547406327</v>
      </c>
      <c r="G78" s="72" t="str">
        <f>COMPLEX(E78,F78)</f>
        <v>5.69369717386758+31.4198745474063i</v>
      </c>
      <c r="H78" s="72">
        <f>IMABS(G78)</f>
        <v>31.93159413625411</v>
      </c>
      <c r="I78" s="72" t="str">
        <f>COMPLEX(E78-50,F78)</f>
        <v>-44.3063028261324+31.4198745474063i</v>
      </c>
      <c r="J78" s="72" t="str">
        <f>COMPLEX(E78+50,F78)</f>
        <v>55.6936971738676+31.4198745474063i</v>
      </c>
      <c r="K78" s="72" t="str">
        <f>IMDIV(I78,J78)</f>
        <v>-0.362038295789368+0.768400636949367i</v>
      </c>
      <c r="L78" s="72">
        <f>IMABS(K78)</f>
        <v>0.8494181929310572</v>
      </c>
      <c r="M78" s="72">
        <f t="shared" si="17"/>
        <v>12.281816966669254</v>
      </c>
    </row>
    <row r="79" spans="1:13" ht="13.5">
      <c r="A79" s="72">
        <v>-1.40000000000001</v>
      </c>
      <c r="B79" s="76">
        <f t="shared" si="12"/>
        <v>10.104982271783431</v>
      </c>
      <c r="C79" s="76">
        <f t="shared" si="13"/>
        <v>63491476.13937985</v>
      </c>
      <c r="D79" s="72">
        <f t="shared" si="14"/>
        <v>0.0029657283247528365</v>
      </c>
      <c r="E79" s="72">
        <f t="shared" si="15"/>
        <v>6.061817632841556</v>
      </c>
      <c r="F79" s="72">
        <f t="shared" si="16"/>
        <v>31.88193673069216</v>
      </c>
      <c r="G79" s="72" t="str">
        <f>COMPLEX(E79,F79)</f>
        <v>6.06181763284156+31.8819367306922i</v>
      </c>
      <c r="H79" s="72">
        <f>IMABS(G79)</f>
        <v>32.4530972745852</v>
      </c>
      <c r="I79" s="72" t="str">
        <f>COMPLEX(E79-50,F79)</f>
        <v>-43.9381823671584+31.8819367306922i</v>
      </c>
      <c r="J79" s="72" t="str">
        <f>COMPLEX(E79+50,F79)</f>
        <v>56.0618176328416+31.8819367306922i</v>
      </c>
      <c r="K79" s="72" t="str">
        <f>IMDIV(I79,J79)</f>
        <v>-0.347839014134325+0.766505974765539i</v>
      </c>
      <c r="L79" s="72">
        <f>IMABS(K79)</f>
        <v>0.8417383139106882</v>
      </c>
      <c r="M79" s="72">
        <f t="shared" si="17"/>
        <v>11.637297437052075</v>
      </c>
    </row>
    <row r="80" spans="1:13" ht="13.5">
      <c r="A80" s="72">
        <v>-1.35000000000001</v>
      </c>
      <c r="B80" s="76">
        <f t="shared" si="12"/>
        <v>10.105518619219737</v>
      </c>
      <c r="C80" s="76">
        <f t="shared" si="13"/>
        <v>63494846.10971119</v>
      </c>
      <c r="D80" s="72">
        <f t="shared" si="14"/>
        <v>0.002859885295458664</v>
      </c>
      <c r="E80" s="72">
        <f t="shared" si="15"/>
        <v>6.465049142785088</v>
      </c>
      <c r="F80" s="72">
        <f t="shared" si="16"/>
        <v>32.3651653556505</v>
      </c>
      <c r="G80" s="72" t="str">
        <f>COMPLEX(E80,F80)</f>
        <v>6.46504914278509+32.3651653556505i</v>
      </c>
      <c r="H80" s="72">
        <f>IMABS(G80)</f>
        <v>33.00455709318375</v>
      </c>
      <c r="I80" s="72" t="str">
        <f>COMPLEX(E80-50,F80)</f>
        <v>-43.5349508572149+32.3651653556505i</v>
      </c>
      <c r="J80" s="72" t="str">
        <f>COMPLEX(E80+50,F80)</f>
        <v>56.4650491427851+32.3651653556505i</v>
      </c>
      <c r="K80" s="72" t="str">
        <f>IMDIV(I80,J80)</f>
        <v>-0.333041529742137+0.764085220699154i</v>
      </c>
      <c r="L80" s="72">
        <f>IMABS(K80)</f>
        <v>0.8335123784466896</v>
      </c>
      <c r="M80" s="72">
        <f t="shared" si="17"/>
        <v>11.012905111744821</v>
      </c>
    </row>
    <row r="81" spans="1:13" ht="13.5">
      <c r="A81" s="72">
        <v>-1.30000000000001</v>
      </c>
      <c r="B81" s="76">
        <f t="shared" si="12"/>
        <v>10.106054966656043</v>
      </c>
      <c r="C81" s="76">
        <f t="shared" si="13"/>
        <v>63498216.08004253</v>
      </c>
      <c r="D81" s="72">
        <f t="shared" si="14"/>
        <v>0.00275403664842766</v>
      </c>
      <c r="E81" s="72">
        <f t="shared" si="15"/>
        <v>6.907739609880337</v>
      </c>
      <c r="F81" s="72">
        <f t="shared" si="16"/>
        <v>32.87033051089523</v>
      </c>
      <c r="G81" s="72" t="str">
        <f>COMPLEX(E81,F81)</f>
        <v>6.90773960988034+32.8703305108952i</v>
      </c>
      <c r="H81" s="72">
        <f>IMABS(G81)</f>
        <v>33.58832378094206</v>
      </c>
      <c r="I81" s="72" t="str">
        <f>COMPLEX(E81-50,F81)</f>
        <v>-43.0922603901197+32.8703305108952i</v>
      </c>
      <c r="J81" s="72" t="str">
        <f>COMPLEX(E81+50,F81)</f>
        <v>56.9077396098803+32.8703305108952i</v>
      </c>
      <c r="K81" s="72" t="str">
        <f>IMDIV(I81,J81)</f>
        <v>-0.317629210471762+0.761072359154063i</v>
      </c>
      <c r="L81" s="72">
        <f>IMABS(K81)</f>
        <v>0.8246935498797393</v>
      </c>
      <c r="M81" s="72">
        <f t="shared" si="17"/>
        <v>10.408593343987029</v>
      </c>
    </row>
    <row r="82" spans="1:13" ht="13.5">
      <c r="A82" s="72">
        <v>-1.25000000000001</v>
      </c>
      <c r="B82" s="76">
        <f t="shared" si="12"/>
        <v>10.106591314092348</v>
      </c>
      <c r="C82" s="76">
        <f t="shared" si="13"/>
        <v>63501586.050373875</v>
      </c>
      <c r="D82" s="72">
        <f t="shared" si="14"/>
        <v>0.002648182383659714</v>
      </c>
      <c r="E82" s="72">
        <f t="shared" si="15"/>
        <v>7.394879192955092</v>
      </c>
      <c r="F82" s="72">
        <f t="shared" si="16"/>
        <v>33.39806858398832</v>
      </c>
      <c r="G82" s="72" t="str">
        <f>COMPLEX(E82,F82)</f>
        <v>7.39487919295509+33.3980685839883i</v>
      </c>
      <c r="H82" s="72">
        <f>IMABS(G82)</f>
        <v>34.20694700523837</v>
      </c>
      <c r="I82" s="72" t="str">
        <f>COMPLEX(E82-50,F82)</f>
        <v>-42.6051208070449+33.3980685839883i</v>
      </c>
      <c r="J82" s="72" t="str">
        <f>COMPLEX(E82+50,F82)</f>
        <v>57.3948791929551+33.3980685839883i</v>
      </c>
      <c r="K82" s="72" t="str">
        <f>IMDIV(I82,J82)</f>
        <v>-0.30158831385495+0.757393976352878i</v>
      </c>
      <c r="L82" s="72">
        <f>IMABS(K82)</f>
        <v>0.8152307320443064</v>
      </c>
      <c r="M82" s="72">
        <f t="shared" si="17"/>
        <v>9.824310893950104</v>
      </c>
    </row>
    <row r="83" spans="1:13" ht="13.5">
      <c r="A83" s="72">
        <v>-1.20000000000001</v>
      </c>
      <c r="B83" s="76">
        <f t="shared" si="12"/>
        <v>10.107127661528654</v>
      </c>
      <c r="C83" s="76">
        <f t="shared" si="13"/>
        <v>63504956.02070521</v>
      </c>
      <c r="D83" s="72">
        <f t="shared" si="14"/>
        <v>0.0025423225011554917</v>
      </c>
      <c r="E83" s="72">
        <f t="shared" si="15"/>
        <v>7.932204430696374</v>
      </c>
      <c r="F83" s="72">
        <f t="shared" si="16"/>
        <v>33.94881101284229</v>
      </c>
      <c r="G83" s="72" t="str">
        <f>COMPLEX(E83,F83)</f>
        <v>7.93220443069637+33.9488110128423i</v>
      </c>
      <c r="H83" s="72">
        <f>IMABS(G83)</f>
        <v>34.863184540658956</v>
      </c>
      <c r="I83" s="72" t="str">
        <f>COMPLEX(E83-50,F83)</f>
        <v>-42.0677955693036+33.9488110128423i</v>
      </c>
      <c r="J83" s="72" t="str">
        <f>COMPLEX(E83+50,F83)</f>
        <v>57.9322044306964+33.9488110128423i</v>
      </c>
      <c r="K83" s="72" t="str">
        <f>IMDIV(I83,J83)</f>
        <v>-0.284908990974764+0.752968628278035i</v>
      </c>
      <c r="L83" s="72">
        <f>IMABS(K83)</f>
        <v>0.8050682507149091</v>
      </c>
      <c r="M83" s="72">
        <f t="shared" si="17"/>
        <v>9.260001294478544</v>
      </c>
    </row>
    <row r="84" spans="1:13" ht="13.5">
      <c r="A84" s="72">
        <v>-1.15000000000001</v>
      </c>
      <c r="B84" s="76">
        <f t="shared" si="12"/>
        <v>10.10766400896496</v>
      </c>
      <c r="C84" s="76">
        <f t="shared" si="13"/>
        <v>63508325.99103655</v>
      </c>
      <c r="D84" s="72">
        <f t="shared" si="14"/>
        <v>0.002436457000913883</v>
      </c>
      <c r="E84" s="72">
        <f t="shared" si="15"/>
        <v>8.526318418071943</v>
      </c>
      <c r="F84" s="72">
        <f t="shared" si="16"/>
        <v>34.52268746969568</v>
      </c>
      <c r="G84" s="72" t="str">
        <f>COMPLEX(E84,F84)</f>
        <v>8.52631841807194+34.5226874696957i</v>
      </c>
      <c r="H84" s="72">
        <f>IMABS(G84)</f>
        <v>35.5600064102446</v>
      </c>
      <c r="I84" s="72" t="str">
        <f>COMPLEX(E84-50,F84)</f>
        <v>-41.4736815819281+34.5226874696957i</v>
      </c>
      <c r="J84" s="72" t="str">
        <f>COMPLEX(E84+50,F84)</f>
        <v>58.5263184180719+34.5226874696957i</v>
      </c>
      <c r="K84" s="72" t="str">
        <f>IMDIV(I84,J84)</f>
        <v>-0.267586507222522+0.747706228795246i</v>
      </c>
      <c r="L84" s="72">
        <f>IMABS(K84)</f>
        <v>0.794145542974811</v>
      </c>
      <c r="M84" s="72">
        <f t="shared" si="17"/>
        <v>8.715602124443064</v>
      </c>
    </row>
    <row r="85" spans="1:13" ht="13.5">
      <c r="A85" s="72">
        <v>-1.10000000000001</v>
      </c>
      <c r="B85" s="76">
        <f t="shared" si="12"/>
        <v>10.108200356401266</v>
      </c>
      <c r="C85" s="76">
        <f t="shared" si="13"/>
        <v>63511695.96136789</v>
      </c>
      <c r="D85" s="72">
        <f t="shared" si="14"/>
        <v>0.002330585882935665</v>
      </c>
      <c r="E85" s="72">
        <f t="shared" si="15"/>
        <v>9.184828199193074</v>
      </c>
      <c r="F85" s="72">
        <f t="shared" si="16"/>
        <v>35.11939481088915</v>
      </c>
      <c r="G85" s="72" t="str">
        <f>COMPLEX(E85,F85)</f>
        <v>9.18482819919307+35.1193948108891i</v>
      </c>
      <c r="H85" s="72">
        <f>IMABS(G85)</f>
        <v>36.3005917435487</v>
      </c>
      <c r="I85" s="72" t="str">
        <f>COMPLEX(E85-50,F85)</f>
        <v>-40.8151718008069+35.1193948108891i</v>
      </c>
      <c r="J85" s="72" t="str">
        <f>COMPLEX(E85+50,F85)</f>
        <v>59.1848281991931+35.1193948108891i</v>
      </c>
      <c r="K85" s="72" t="str">
        <f>IMDIV(I85,J85)</f>
        <v>-0.249622714372137+0.741507491125712i</v>
      </c>
      <c r="L85" s="72">
        <f>IMABS(K85)</f>
        <v>0.7823968679168274</v>
      </c>
      <c r="M85" s="72">
        <f t="shared" si="17"/>
        <v>8.191044176862109</v>
      </c>
    </row>
    <row r="86" spans="1:13" ht="13.5">
      <c r="A86" s="72">
        <v>-1.05000000000001</v>
      </c>
      <c r="B86" s="76">
        <f t="shared" si="12"/>
        <v>10.108736703837574</v>
      </c>
      <c r="C86" s="76">
        <f t="shared" si="13"/>
        <v>63515065.93169924</v>
      </c>
      <c r="D86" s="72">
        <f t="shared" si="14"/>
        <v>0.002224709147220283</v>
      </c>
      <c r="E86" s="72">
        <f t="shared" si="15"/>
        <v>9.916499624631069</v>
      </c>
      <c r="F86" s="72">
        <f t="shared" si="16"/>
        <v>35.738020261597775</v>
      </c>
      <c r="G86" s="72" t="str">
        <f>COMPLEX(E86,F86)</f>
        <v>9.91649962463107+35.7380202615978i</v>
      </c>
      <c r="H86" s="72">
        <f>IMABS(G86)</f>
        <v>37.08831429202038</v>
      </c>
      <c r="I86" s="72" t="str">
        <f>COMPLEX(E86-50,F86)</f>
        <v>-40.0835003753689+35.7380202615978i</v>
      </c>
      <c r="J86" s="72" t="str">
        <f>COMPLEX(E86+50,F86)</f>
        <v>59.9164996246311+35.7380202615978i</v>
      </c>
      <c r="K86" s="72" t="str">
        <f>IMDIV(I86,J86)</f>
        <v>-0.231027809761052+0.734263468050546i</v>
      </c>
      <c r="L86" s="72">
        <f>IMABS(K86)</f>
        <v>0.7697510567687478</v>
      </c>
      <c r="M86" s="72">
        <f t="shared" si="17"/>
        <v>7.686250507526913</v>
      </c>
    </row>
    <row r="87" spans="1:13" ht="13.5">
      <c r="A87" s="72">
        <v>-1.00000000000001</v>
      </c>
      <c r="B87" s="76">
        <f t="shared" si="12"/>
        <v>10.10927305127388</v>
      </c>
      <c r="C87" s="76">
        <f t="shared" si="13"/>
        <v>63518435.90203058</v>
      </c>
      <c r="D87" s="72">
        <f t="shared" si="14"/>
        <v>0.0021188267937685135</v>
      </c>
      <c r="E87" s="72">
        <f t="shared" si="15"/>
        <v>10.731428155073113</v>
      </c>
      <c r="F87" s="72">
        <f t="shared" si="16"/>
        <v>36.376803574673374</v>
      </c>
      <c r="G87" s="72" t="str">
        <f>COMPLEX(E87,F87)</f>
        <v>10.7314281550731+36.3768035746734i</v>
      </c>
      <c r="H87" s="72">
        <f>IMABS(G87)</f>
        <v>37.9267107532128</v>
      </c>
      <c r="I87" s="72" t="str">
        <f>COMPLEX(E87-50,F87)</f>
        <v>-39.2685718449269+36.3768035746734i</v>
      </c>
      <c r="J87" s="72" t="str">
        <f>COMPLEX(E87+50,F87)</f>
        <v>60.7314281550731+36.3768035746734i</v>
      </c>
      <c r="K87" s="72" t="str">
        <f>IMDIV(I87,J87)</f>
        <v>-0.211822417652993+0.725855251448857i</v>
      </c>
      <c r="L87" s="72">
        <f>IMABS(K87)</f>
        <v>0.7561313263423507</v>
      </c>
      <c r="M87" s="72">
        <f t="shared" si="17"/>
        <v>7.201135348805253</v>
      </c>
    </row>
    <row r="88" spans="1:13" ht="13.5">
      <c r="A88" s="72">
        <v>-0.95000000000001</v>
      </c>
      <c r="B88" s="76">
        <f t="shared" si="12"/>
        <v>10.109809398710185</v>
      </c>
      <c r="C88" s="76">
        <f t="shared" si="13"/>
        <v>63521805.87236192</v>
      </c>
      <c r="D88" s="72">
        <f t="shared" si="14"/>
        <v>0.0020129388225798017</v>
      </c>
      <c r="E88" s="72">
        <f t="shared" si="15"/>
        <v>11.641220943907305</v>
      </c>
      <c r="F88" s="72">
        <f t="shared" si="16"/>
        <v>37.03281813422319</v>
      </c>
      <c r="G88" s="72" t="str">
        <f>COMPLEX(E88,F88)</f>
        <v>11.6412209439073+37.0328181342232i</v>
      </c>
      <c r="H88" s="72">
        <f>IMABS(G88)</f>
        <v>38.819423540636414</v>
      </c>
      <c r="I88" s="72" t="str">
        <f>COMPLEX(E88-50,F88)</f>
        <v>-38.3587790560927+37.0328181342232i</v>
      </c>
      <c r="J88" s="72" t="str">
        <f>COMPLEX(E88+50,F88)</f>
        <v>61.6412209439073+37.0328181342232i</v>
      </c>
      <c r="K88" s="72" t="str">
        <f>IMDIV(I88,J88)</f>
        <v>-0.192040023864865+0.716153910265237i</v>
      </c>
      <c r="L88" s="72">
        <f>IMABS(K88)</f>
        <v>0.7414551867471202</v>
      </c>
      <c r="M88" s="72">
        <f t="shared" si="17"/>
        <v>6.735602872233303</v>
      </c>
    </row>
    <row r="89" spans="1:13" ht="13.5">
      <c r="A89" s="72">
        <v>-0.90000000000001</v>
      </c>
      <c r="B89" s="76">
        <f t="shared" si="12"/>
        <v>10.110345746146491</v>
      </c>
      <c r="C89" s="76">
        <f t="shared" si="13"/>
        <v>63525175.84269326</v>
      </c>
      <c r="D89" s="72">
        <f t="shared" si="14"/>
        <v>0.0019070452336542587</v>
      </c>
      <c r="E89" s="72">
        <f t="shared" si="15"/>
        <v>12.659180165894947</v>
      </c>
      <c r="F89" s="72">
        <f t="shared" si="16"/>
        <v>37.70154505230694</v>
      </c>
      <c r="G89" s="72" t="str">
        <f>COMPLEX(E89,F89)</f>
        <v>12.6591801658949+37.7015450523069i</v>
      </c>
      <c r="H89" s="72">
        <f>IMABS(G89)</f>
        <v>39.77010613266847</v>
      </c>
      <c r="I89" s="72" t="str">
        <f>COMPLEX(E89-50,F89)</f>
        <v>-37.3408198341051+37.7015450523069i</v>
      </c>
      <c r="J89" s="72" t="str">
        <f>COMPLEX(E89+50,F89)</f>
        <v>62.6591801658949+37.7015450523069i</v>
      </c>
      <c r="K89" s="72" t="str">
        <f>IMDIV(I89,J89)</f>
        <v>-0.171729785880582+0.705020767819613i</v>
      </c>
      <c r="L89" s="72">
        <f>IMABS(K89)</f>
        <v>0.7256344826533171</v>
      </c>
      <c r="M89" s="72">
        <f t="shared" si="17"/>
        <v>6.289545783090661</v>
      </c>
    </row>
    <row r="90" spans="1:13" ht="13.5">
      <c r="A90" s="72">
        <v>-0.85000000000001</v>
      </c>
      <c r="B90" s="76">
        <f t="shared" si="12"/>
        <v>10.110882093582797</v>
      </c>
      <c r="C90" s="76">
        <f t="shared" si="13"/>
        <v>63528545.8130246</v>
      </c>
      <c r="D90" s="72">
        <f t="shared" si="14"/>
        <v>0.0018011460269918844</v>
      </c>
      <c r="E90" s="72">
        <f t="shared" si="15"/>
        <v>13.800468713022138</v>
      </c>
      <c r="F90" s="72">
        <f t="shared" si="16"/>
        <v>38.376307297282324</v>
      </c>
      <c r="G90" s="72" t="str">
        <f>COMPLEX(E90,F90)</f>
        <v>13.8004687130221+38.3763072972823i</v>
      </c>
      <c r="H90" s="72">
        <f>IMABS(G90)</f>
        <v>40.78227431709204</v>
      </c>
      <c r="I90" s="72" t="str">
        <f>COMPLEX(E90-50,F90)</f>
        <v>-36.1995312869779+38.3763072972823i</v>
      </c>
      <c r="J90" s="72" t="str">
        <f>COMPLEX(E90+50,F90)</f>
        <v>63.8004687130221+38.3763072972823i</v>
      </c>
      <c r="K90" s="72" t="str">
        <f>IMDIV(I90,J90)</f>
        <v>-0.150959724875735+0.692308144118875i</v>
      </c>
      <c r="L90" s="72">
        <f>IMABS(K90)</f>
        <v>0.7085756169583305</v>
      </c>
      <c r="M90" s="72">
        <f t="shared" si="17"/>
        <v>5.862843730251729</v>
      </c>
    </row>
    <row r="91" spans="1:13" ht="13.5">
      <c r="A91" s="72">
        <v>-0.80000000000001</v>
      </c>
      <c r="B91" s="76">
        <f t="shared" si="12"/>
        <v>10.111418441019103</v>
      </c>
      <c r="C91" s="76">
        <f t="shared" si="13"/>
        <v>63531915.783355944</v>
      </c>
      <c r="D91" s="72">
        <f t="shared" si="14"/>
        <v>0.0016952412025927899</v>
      </c>
      <c r="E91" s="72">
        <f t="shared" si="15"/>
        <v>15.08222518126349</v>
      </c>
      <c r="F91" s="72">
        <f t="shared" si="16"/>
        <v>39.04752328354654</v>
      </c>
      <c r="G91" s="72" t="str">
        <f>COMPLEX(E91,F91)</f>
        <v>15.0822251812635+39.0475232835465i</v>
      </c>
      <c r="H91" s="72">
        <f>IMABS(G91)</f>
        <v>41.85908014992022</v>
      </c>
      <c r="I91" s="72" t="str">
        <f>COMPLEX(E91-50,F91)</f>
        <v>-34.9177748187365+39.0475232835465i</v>
      </c>
      <c r="J91" s="72" t="str">
        <f>COMPLEX(E91+50,F91)</f>
        <v>65.0822251812635+39.0475232835465i</v>
      </c>
      <c r="K91" s="72" t="str">
        <f>IMDIV(I91,J91)</f>
        <v>-0.129820280837211+0.677860715415655i</v>
      </c>
      <c r="L91" s="72">
        <f>IMABS(K91)</f>
        <v>0.6901800162424844</v>
      </c>
      <c r="M91" s="72">
        <f t="shared" si="17"/>
        <v>5.455361515883767</v>
      </c>
    </row>
    <row r="92" spans="1:13" ht="13.5">
      <c r="A92" s="72">
        <v>-0.75000000000001</v>
      </c>
      <c r="B92" s="76">
        <f t="shared" si="12"/>
        <v>10.111954788455408</v>
      </c>
      <c r="C92" s="76">
        <f t="shared" si="13"/>
        <v>63535285.753687285</v>
      </c>
      <c r="D92" s="72">
        <f t="shared" si="14"/>
        <v>0.001589330760456864</v>
      </c>
      <c r="E92" s="72">
        <f t="shared" si="15"/>
        <v>16.523572869475725</v>
      </c>
      <c r="F92" s="72">
        <f t="shared" si="16"/>
        <v>39.70173251549315</v>
      </c>
      <c r="G92" s="72" t="str">
        <f>COMPLEX(E92,F92)</f>
        <v>16.5235728694757+39.7017325154931i</v>
      </c>
      <c r="H92" s="72">
        <f>IMABS(G92)</f>
        <v>43.00297693305238</v>
      </c>
      <c r="I92" s="72" t="str">
        <f>COMPLEX(E92-50,F92)</f>
        <v>-33.4764271305243+39.7017325154931i</v>
      </c>
      <c r="J92" s="72" t="str">
        <f>COMPLEX(E92+50,F92)</f>
        <v>66.5235728694757+39.7017325154931i</v>
      </c>
      <c r="K92" s="72" t="str">
        <f>IMDIV(I92,J92)</f>
        <v>-0.108428174402467+0.661517669520054i</v>
      </c>
      <c r="L92" s="72">
        <f>IMABS(K92)</f>
        <v>0.6703449083057879</v>
      </c>
      <c r="M92" s="72">
        <f t="shared" si="17"/>
        <v>5.066947092251191</v>
      </c>
    </row>
    <row r="93" spans="1:13" ht="13.5">
      <c r="A93" s="72">
        <v>-0.700000000000021</v>
      </c>
      <c r="B93" s="76">
        <f t="shared" si="12"/>
        <v>10.112491135891714</v>
      </c>
      <c r="C93" s="76">
        <f t="shared" si="13"/>
        <v>63538655.724018626</v>
      </c>
      <c r="D93" s="72">
        <f t="shared" si="14"/>
        <v>0.001483414700584107</v>
      </c>
      <c r="E93" s="72">
        <f t="shared" si="15"/>
        <v>18.145433778059353</v>
      </c>
      <c r="F93" s="72">
        <f t="shared" si="16"/>
        <v>40.32034288349091</v>
      </c>
      <c r="G93" s="72" t="str">
        <f>COMPLEX(E93,F93)</f>
        <v>18.1454337780594+40.3203428834909i</v>
      </c>
      <c r="H93" s="72">
        <f>IMABS(G93)</f>
        <v>44.21523286420884</v>
      </c>
      <c r="I93" s="72" t="str">
        <f>COMPLEX(E93-50,F93)</f>
        <v>-31.8545662219406+40.3203428834909i</v>
      </c>
      <c r="J93" s="72" t="str">
        <f>COMPLEX(E93+50,F93)</f>
        <v>68.1454337780594+40.3203428834909i</v>
      </c>
      <c r="K93" s="72" t="str">
        <f>IMDIV(I93,J93)</f>
        <v>-8.69304662085802E-002+0.643115857634366i</v>
      </c>
      <c r="L93" s="72">
        <f>IMABS(K93)</f>
        <v>0.6489644923229831</v>
      </c>
      <c r="M93" s="72">
        <f t="shared" si="17"/>
        <v>4.697429337661687</v>
      </c>
    </row>
    <row r="94" spans="1:13" ht="13.5">
      <c r="A94" s="72">
        <v>-0.65000000000002</v>
      </c>
      <c r="B94" s="76">
        <f t="shared" si="12"/>
        <v>10.11302748332802</v>
      </c>
      <c r="C94" s="76">
        <f t="shared" si="13"/>
        <v>63542025.69434997</v>
      </c>
      <c r="D94" s="72">
        <f t="shared" si="14"/>
        <v>0.0013774930229745186</v>
      </c>
      <c r="E94" s="72">
        <f t="shared" si="15"/>
        <v>19.970009186220928</v>
      </c>
      <c r="F94" s="72">
        <f t="shared" si="16"/>
        <v>40.878056201195264</v>
      </c>
      <c r="G94" s="72" t="str">
        <f>COMPLEX(E94,F94)</f>
        <v>19.9700091862209+40.8780562011953i</v>
      </c>
      <c r="H94" s="72">
        <f>IMABS(G94)</f>
        <v>45.495238714461415</v>
      </c>
      <c r="I94" s="72" t="str">
        <f>COMPLEX(E94-50,F94)</f>
        <v>-30.0299908137791+40.8780562011953i</v>
      </c>
      <c r="J94" s="72" t="str">
        <f>COMPLEX(E94+50,F94)</f>
        <v>69.9700091862209+40.8780562011953i</v>
      </c>
      <c r="K94" s="72" t="str">
        <f>IMDIV(I94,J94)</f>
        <v>-6.5508633908371E-002+0.622494156086843i</v>
      </c>
      <c r="L94" s="72">
        <f>IMABS(K94)</f>
        <v>0.6259315900949655</v>
      </c>
      <c r="M94" s="72">
        <f t="shared" si="17"/>
        <v>4.346615611052918</v>
      </c>
    </row>
    <row r="95" spans="1:13" ht="13.5">
      <c r="A95" s="72">
        <v>-0.60000000000002</v>
      </c>
      <c r="B95" s="76">
        <f t="shared" si="12"/>
        <v>10.113563830764326</v>
      </c>
      <c r="C95" s="76">
        <f t="shared" si="13"/>
        <v>63545395.6646813</v>
      </c>
      <c r="D95" s="72">
        <f t="shared" si="14"/>
        <v>0.001271565727628432</v>
      </c>
      <c r="E95" s="72">
        <f t="shared" si="15"/>
        <v>22.019719686957547</v>
      </c>
      <c r="F95" s="72">
        <f t="shared" si="16"/>
        <v>41.340956889017775</v>
      </c>
      <c r="G95" s="72" t="str">
        <f>COMPLEX(E95,F95)</f>
        <v>22.0197196869575+41.3409568890178i</v>
      </c>
      <c r="H95" s="72">
        <f>IMABS(G95)</f>
        <v>46.83954282005549</v>
      </c>
      <c r="I95" s="72" t="str">
        <f>COMPLEX(E95-50,F95)</f>
        <v>-27.9802803130425+41.3409568890178i</v>
      </c>
      <c r="J95" s="72" t="str">
        <f>COMPLEX(E95+50,F95)</f>
        <v>72.0197196869575+41.3409568890178i</v>
      </c>
      <c r="K95" s="72" t="str">
        <f>IMDIV(I95,J95)</f>
        <v>-4.43823973953926E-002+0.599499246234791i</v>
      </c>
      <c r="L95" s="72">
        <f>IMABS(K95)</f>
        <v>0.6011398701089832</v>
      </c>
      <c r="M95" s="72">
        <f t="shared" si="17"/>
        <v>4.0142890956448145</v>
      </c>
    </row>
    <row r="96" spans="1:13" ht="13.5">
      <c r="A96" s="72">
        <v>-0.55000000000002</v>
      </c>
      <c r="B96" s="76">
        <f t="shared" si="12"/>
        <v>10.114100178200633</v>
      </c>
      <c r="C96" s="76">
        <f t="shared" si="13"/>
        <v>63548765.63501266</v>
      </c>
      <c r="D96" s="72">
        <f t="shared" si="14"/>
        <v>0.001165632814544737</v>
      </c>
      <c r="E96" s="72">
        <f t="shared" si="15"/>
        <v>24.315309617840555</v>
      </c>
      <c r="F96" s="72">
        <f t="shared" si="16"/>
        <v>41.66431769336987</v>
      </c>
      <c r="G96" s="72" t="str">
        <f>COMPLEX(E96,F96)</f>
        <v>24.3153096178406+41.6643176933699i</v>
      </c>
      <c r="H96" s="72">
        <f>IMABS(G96)</f>
        <v>48.24053949393091</v>
      </c>
      <c r="I96" s="72" t="str">
        <f>COMPLEX(E96-50,F96)</f>
        <v>-25.6846903821594+41.6643176933699i</v>
      </c>
      <c r="J96" s="72" t="str">
        <f>COMPLEX(E96+50,F96)</f>
        <v>74.3153096178406+41.6643176933699i</v>
      </c>
      <c r="K96" s="72" t="str">
        <f>IMDIV(I96,J96)</f>
        <v>-2.38129156747897E-002+0.573992987402012i</v>
      </c>
      <c r="L96" s="72">
        <f>IMABS(K96)</f>
        <v>0.5744867313869145</v>
      </c>
      <c r="M96" s="72">
        <f t="shared" si="17"/>
        <v>3.7002059571932593</v>
      </c>
    </row>
    <row r="97" spans="1:13" ht="13.5">
      <c r="A97" s="72">
        <v>-0.50000000000002</v>
      </c>
      <c r="B97" s="76">
        <f t="shared" si="12"/>
        <v>10.11463652563694</v>
      </c>
      <c r="C97" s="76">
        <f t="shared" si="13"/>
        <v>63552135.60534399</v>
      </c>
      <c r="D97" s="72">
        <f t="shared" si="14"/>
        <v>0.0010596942837249879</v>
      </c>
      <c r="E97" s="72">
        <f t="shared" si="15"/>
        <v>26.87272436222685</v>
      </c>
      <c r="F97" s="72">
        <f t="shared" si="16"/>
        <v>41.79031594317046</v>
      </c>
      <c r="G97" s="72" t="str">
        <f>COMPLEX(E97,F97)</f>
        <v>26.8727243622269+41.7903159431705i</v>
      </c>
      <c r="H97" s="72">
        <f>IMABS(G97)</f>
        <v>49.68474435154349</v>
      </c>
      <c r="I97" s="72" t="str">
        <f>COMPLEX(E97-50,F97)</f>
        <v>-23.1272756377731+41.7903159431705i</v>
      </c>
      <c r="J97" s="72" t="str">
        <f>COMPLEX(E97+50,F97)</f>
        <v>76.8727243622268+41.7903159431705i</v>
      </c>
      <c r="K97" s="72" t="str">
        <f>IMDIV(I97,J97)</f>
        <v>-4.10486021593944E-003+0.545861483336684i</v>
      </c>
      <c r="L97" s="72">
        <f>IMABS(K97)</f>
        <v>0.5458769173247001</v>
      </c>
      <c r="M97" s="72">
        <f t="shared" si="17"/>
        <v>3.4040923624003696</v>
      </c>
    </row>
    <row r="98" spans="1:13" ht="13.5">
      <c r="A98" s="72">
        <v>-0.450000000000021</v>
      </c>
      <c r="B98" s="76">
        <f t="shared" si="12"/>
        <v>10.115172873073245</v>
      </c>
      <c r="C98" s="76">
        <f t="shared" si="13"/>
        <v>63555505.57567533</v>
      </c>
      <c r="D98" s="72">
        <f t="shared" si="14"/>
        <v>0.0009537501351682964</v>
      </c>
      <c r="E98" s="72">
        <f t="shared" si="15"/>
        <v>29.698298804074348</v>
      </c>
      <c r="F98" s="72">
        <f t="shared" si="16"/>
        <v>41.64610391120649</v>
      </c>
      <c r="G98" s="72" t="str">
        <f>COMPLEX(E98,F98)</f>
        <v>29.6982988040743+41.6461039112065i</v>
      </c>
      <c r="H98" s="72">
        <f>IMABS(G98)</f>
        <v>51.15062974039607</v>
      </c>
      <c r="I98" s="72" t="str">
        <f>COMPLEX(E98-50,F98)</f>
        <v>-20.3017011959257+41.6461039112065i</v>
      </c>
      <c r="J98" s="72" t="str">
        <f>COMPLEX(E98+50,F98)</f>
        <v>79.6982988040743+41.6461039112065i</v>
      </c>
      <c r="K98" s="72" t="str">
        <f>IMDIV(I98,J98)</f>
        <v>1.43932478773464E-002+0.515025813981219i</v>
      </c>
      <c r="L98" s="72">
        <f>IMABS(K98)</f>
        <v>0.5152268962811201</v>
      </c>
      <c r="M98" s="72">
        <f t="shared" si="17"/>
        <v>3.125641428241862</v>
      </c>
    </row>
    <row r="99" spans="1:13" ht="13.5">
      <c r="A99" s="72">
        <v>-0.40000000000002</v>
      </c>
      <c r="B99" s="76">
        <f t="shared" si="12"/>
        <v>10.115709220509551</v>
      </c>
      <c r="C99" s="76">
        <f t="shared" si="13"/>
        <v>63558875.54600667</v>
      </c>
      <c r="D99" s="72">
        <f t="shared" si="14"/>
        <v>0.0008478003688745517</v>
      </c>
      <c r="E99" s="72">
        <f t="shared" si="15"/>
        <v>32.78183148001262</v>
      </c>
      <c r="F99" s="72">
        <f t="shared" si="16"/>
        <v>41.14307522086348</v>
      </c>
      <c r="G99" s="72" t="str">
        <f>COMPLEX(E99,F99)</f>
        <v>32.7818314800126+41.1430752208635i</v>
      </c>
      <c r="H99" s="72">
        <f>IMABS(G99)</f>
        <v>52.606093884773244</v>
      </c>
      <c r="I99" s="72" t="str">
        <f>COMPLEX(E99-50,F99)</f>
        <v>-17.2181685199874+41.1430752208635i</v>
      </c>
      <c r="J99" s="72" t="str">
        <f>COMPLEX(E99+50,F99)</f>
        <v>82.7818314800126+41.1430752208635i</v>
      </c>
      <c r="K99" s="72" t="str">
        <f>IMDIV(I99,J99)</f>
        <v>3.12911447153397E-002+0.48145421027217i</v>
      </c>
      <c r="L99" s="72">
        <f>IMABS(K99)</f>
        <v>0.482469991114883</v>
      </c>
      <c r="M99" s="72">
        <f t="shared" si="17"/>
        <v>2.864510203588922</v>
      </c>
    </row>
    <row r="100" spans="1:13" ht="13.5">
      <c r="A100" s="72">
        <v>-0.35000000000002</v>
      </c>
      <c r="B100" s="76">
        <f t="shared" si="12"/>
        <v>10.116245567945857</v>
      </c>
      <c r="C100" s="76">
        <f t="shared" si="13"/>
        <v>63562245.51633801</v>
      </c>
      <c r="D100" s="72">
        <f t="shared" si="14"/>
        <v>0.0007418449848440867</v>
      </c>
      <c r="E100" s="72">
        <f t="shared" si="15"/>
        <v>36.0874112519454</v>
      </c>
      <c r="F100" s="72">
        <f t="shared" si="16"/>
        <v>40.1787141214853</v>
      </c>
      <c r="G100" s="72" t="str">
        <f>COMPLEX(E100,F100)</f>
        <v>36.0874112519454+40.1787141214853i</v>
      </c>
      <c r="H100" s="72">
        <f>IMABS(G100)</f>
        <v>54.005835974671086</v>
      </c>
      <c r="I100" s="72" t="str">
        <f>COMPLEX(E100-50,F100)</f>
        <v>-13.9125887480546+40.1787141214853i</v>
      </c>
      <c r="J100" s="72" t="str">
        <f>COMPLEX(E100+50,F100)</f>
        <v>86.0874112519454+40.1787141214853i</v>
      </c>
      <c r="K100" s="72" t="str">
        <f>IMDIV(I100,J100)</f>
        <v>4.61621243939114E-002+0.445175186068286i</v>
      </c>
      <c r="L100" s="72">
        <f>IMABS(K100)</f>
        <v>0.4475621610675907</v>
      </c>
      <c r="M100" s="72">
        <f t="shared" si="17"/>
        <v>2.620316819472426</v>
      </c>
    </row>
    <row r="101" spans="1:13" ht="13.5">
      <c r="A101" s="72">
        <v>-0.30000000000002</v>
      </c>
      <c r="B101" s="76">
        <f t="shared" si="12"/>
        <v>10.116781915382163</v>
      </c>
      <c r="C101" s="76">
        <f t="shared" si="13"/>
        <v>63565615.48666936</v>
      </c>
      <c r="D101" s="72">
        <f t="shared" si="14"/>
        <v>0.0006358839830765683</v>
      </c>
      <c r="E101" s="72">
        <f t="shared" si="15"/>
        <v>39.54263229842284</v>
      </c>
      <c r="F101" s="72">
        <f t="shared" si="16"/>
        <v>38.642982178486676</v>
      </c>
      <c r="G101" s="72" t="str">
        <f>COMPLEX(E101,F101)</f>
        <v>39.5426322984228+38.6429821784867i</v>
      </c>
      <c r="H101" s="72">
        <f>IMABS(G101)</f>
        <v>55.28923801912187</v>
      </c>
      <c r="I101" s="72" t="str">
        <f>COMPLEX(E101-50,F101)</f>
        <v>-10.4573677015772+38.6429821784867i</v>
      </c>
      <c r="J101" s="72" t="str">
        <f>COMPLEX(E101+50,F101)</f>
        <v>89.5426322984228+38.6429821784867i</v>
      </c>
      <c r="K101" s="72" t="str">
        <f>IMDIV(I101,J101)</f>
        <v>5.8552233475827E-002+0.406290817345231i</v>
      </c>
      <c r="L101" s="72">
        <f>IMABS(K101)</f>
        <v>0.4104882364990057</v>
      </c>
      <c r="M101" s="72">
        <f t="shared" si="17"/>
        <v>2.392637982527089</v>
      </c>
    </row>
    <row r="102" spans="1:13" ht="13.5">
      <c r="A102" s="72">
        <v>-0.25000000000002</v>
      </c>
      <c r="B102" s="76">
        <f t="shared" si="12"/>
        <v>10.117318262818468</v>
      </c>
      <c r="C102" s="76">
        <f t="shared" si="13"/>
        <v>63568985.457000695</v>
      </c>
      <c r="D102" s="72">
        <f t="shared" si="14"/>
        <v>0.0005299173635727739</v>
      </c>
      <c r="E102" s="72">
        <f t="shared" si="15"/>
        <v>43.028287788376645</v>
      </c>
      <c r="F102" s="72">
        <f t="shared" si="16"/>
        <v>36.431415183071664</v>
      </c>
      <c r="G102" s="72" t="str">
        <f>COMPLEX(E102,F102)</f>
        <v>43.0282877883766+36.4314151830717i</v>
      </c>
      <c r="H102" s="72">
        <f>IMABS(G102)</f>
        <v>56.379797465410476</v>
      </c>
      <c r="I102" s="72" t="str">
        <f>COMPLEX(E102-50,F102)</f>
        <v>-6.97171221162336+36.4314151830717i</v>
      </c>
      <c r="J102" s="72" t="str">
        <f>COMPLEX(E102+50,F102)</f>
        <v>93.0282877883766+36.4314151830717i</v>
      </c>
      <c r="K102" s="72" t="str">
        <f>IMDIV(I102,J102)</f>
        <v>6.79938745790437E-002+0.36498900405022i</v>
      </c>
      <c r="L102" s="72">
        <f>IMABS(K102)</f>
        <v>0.3712682858228564</v>
      </c>
      <c r="M102" s="72">
        <f t="shared" si="17"/>
        <v>2.181007025576103</v>
      </c>
    </row>
    <row r="103" spans="1:13" ht="13.5">
      <c r="A103" s="72">
        <v>-0.200000000000021</v>
      </c>
      <c r="B103" s="76">
        <f t="shared" si="12"/>
        <v>10.117854610254774</v>
      </c>
      <c r="C103" s="76">
        <f t="shared" si="13"/>
        <v>63572355.427332036</v>
      </c>
      <c r="D103" s="72">
        <f t="shared" si="14"/>
        <v>0.00042394512633192605</v>
      </c>
      <c r="E103" s="72">
        <f t="shared" si="15"/>
        <v>46.372707736387525</v>
      </c>
      <c r="F103" s="72">
        <f t="shared" si="16"/>
        <v>33.46626029948448</v>
      </c>
      <c r="G103" s="72" t="str">
        <f>COMPLEX(E103,F103)</f>
        <v>46.3727077363875+33.4662602994845i</v>
      </c>
      <c r="H103" s="72">
        <f>IMABS(G103)</f>
        <v>57.18757383590657</v>
      </c>
      <c r="I103" s="72" t="str">
        <f>COMPLEX(E103-50,F103)</f>
        <v>-3.62729226361247+33.4662602994845i</v>
      </c>
      <c r="J103" s="72" t="str">
        <f>COMPLEX(E103+50,F103)</f>
        <v>96.3727077363875+33.4662602994845i</v>
      </c>
      <c r="K103" s="72" t="str">
        <f>IMDIV(I103,J103)</f>
        <v>7.40239810670221E-002+0.321553219874831i</v>
      </c>
      <c r="L103" s="72">
        <f>IMABS(K103)</f>
        <v>0.3299636691893249</v>
      </c>
      <c r="M103" s="72">
        <f t="shared" si="17"/>
        <v>1.9849127697004212</v>
      </c>
    </row>
    <row r="104" spans="1:13" ht="13.5">
      <c r="A104" s="72">
        <v>-0.15000000000002</v>
      </c>
      <c r="B104" s="76">
        <f aca="true" t="shared" si="18" ref="B104:B135">F0C+F0C*A104/Q</f>
        <v>10.118390957691082</v>
      </c>
      <c r="C104" s="76">
        <f aca="true" t="shared" si="19" ref="C104:C135">2*PI()*B104*1000000</f>
        <v>63575725.39766339</v>
      </c>
      <c r="D104" s="72">
        <f aca="true" t="shared" si="20" ref="D104:D135">1-C104*C104*Llm*CCC</f>
        <v>0.0003179672713539139</v>
      </c>
      <c r="E104" s="72">
        <f aca="true" t="shared" si="21" ref="E104:E135">C104*C104*C104*C104*CCC*CCC*RR2R*Lxxx*Lxxx/(C104*C104*CCC*CCC*RR2R*RR2R+D104*D104)</f>
        <v>49.35679933804025</v>
      </c>
      <c r="F104" s="72">
        <f aca="true" t="shared" si="22" ref="F104:F135">C104*Llc+D104*C104*C104*C104*CCC*Lxxx*Lxxx/(C104*C104*CCC*CCC*RR2R*RR2R+D104*D104)</f>
        <v>29.724218407213193</v>
      </c>
      <c r="G104" s="72" t="str">
        <f>COMPLEX(E104,F104)</f>
        <v>49.3567993380402+29.7242184072132i</v>
      </c>
      <c r="H104" s="72">
        <f>IMABS(G104)</f>
        <v>57.616167876866626</v>
      </c>
      <c r="I104" s="72" t="str">
        <f>COMPLEX(E104-50,F104)</f>
        <v>-0.643200661959753+29.7242184072132i</v>
      </c>
      <c r="J104" s="72" t="str">
        <f>COMPLEX(E104+50,F104)</f>
        <v>99.3567993380402+29.7242184072132i</v>
      </c>
      <c r="K104" s="72" t="str">
        <f>IMDIV(I104,J104)</f>
        <v>7.62063905627752E-002+0.276368031106521i</v>
      </c>
      <c r="L104" s="72">
        <f>IMABS(K104)</f>
        <v>0.2866822327600739</v>
      </c>
      <c r="M104" s="72">
        <f aca="true" t="shared" si="23" ref="M104:M135">(1+L104)/(1-L104)</f>
        <v>1.803799501221866</v>
      </c>
    </row>
    <row r="105" spans="1:13" ht="13.5">
      <c r="A105" s="72">
        <v>-0.10000000000002</v>
      </c>
      <c r="B105" s="76">
        <f t="shared" si="18"/>
        <v>10.118927305127388</v>
      </c>
      <c r="C105" s="76">
        <f t="shared" si="19"/>
        <v>63579095.367994726</v>
      </c>
      <c r="D105" s="72">
        <f t="shared" si="20"/>
        <v>0.00021198379863951455</v>
      </c>
      <c r="E105" s="72">
        <f t="shared" si="21"/>
        <v>51.735674998865946</v>
      </c>
      <c r="F105" s="72">
        <f t="shared" si="22"/>
        <v>25.26447538500389</v>
      </c>
      <c r="G105" s="72" t="str">
        <f>COMPLEX(E105,F105)</f>
        <v>51.7356749988659+25.2644753850039i</v>
      </c>
      <c r="H105" s="72">
        <f>IMABS(G105)</f>
        <v>57.57494059109177</v>
      </c>
      <c r="I105" s="72" t="str">
        <f>COMPLEX(E105-50,F105)</f>
        <v>1.73567499886595+25.2644753850039i</v>
      </c>
      <c r="J105" s="72" t="str">
        <f>COMPLEX(E105+50,F105)</f>
        <v>101.735674998866+25.2644753850039i</v>
      </c>
      <c r="K105" s="72" t="str">
        <f>IMDIV(I105,J105)</f>
        <v>7.41573589019995E-002+0.229918645712708i</v>
      </c>
      <c r="L105" s="72">
        <f>IMABS(K105)</f>
        <v>0.24158207202871185</v>
      </c>
      <c r="M105" s="72">
        <f t="shared" si="23"/>
        <v>1.6370684634919588</v>
      </c>
    </row>
    <row r="106" spans="1:13" ht="13.5">
      <c r="A106" s="72">
        <v>-0.0500000000000203</v>
      </c>
      <c r="B106" s="76">
        <f t="shared" si="18"/>
        <v>10.119463652563693</v>
      </c>
      <c r="C106" s="76">
        <f t="shared" si="19"/>
        <v>63582465.33832607</v>
      </c>
      <c r="D106" s="72">
        <f t="shared" si="20"/>
        <v>0.00010599470818828394</v>
      </c>
      <c r="E106" s="72">
        <f t="shared" si="21"/>
        <v>53.278214979778085</v>
      </c>
      <c r="F106" s="72">
        <f t="shared" si="22"/>
        <v>20.245545286476773</v>
      </c>
      <c r="G106" s="72" t="str">
        <f>COMPLEX(E106,F106)</f>
        <v>53.2782149797781+20.2455452864768i</v>
      </c>
      <c r="H106" s="72">
        <f>IMABS(G106)</f>
        <v>56.99517782565675</v>
      </c>
      <c r="I106" s="72" t="str">
        <f>COMPLEX(E106-50,F106)</f>
        <v>3.27821497977808+20.2455452864768i</v>
      </c>
      <c r="J106" s="72" t="str">
        <f>COMPLEX(E106+50,F106)</f>
        <v>103.278214979778+20.2455452864768i</v>
      </c>
      <c r="K106" s="72" t="str">
        <f>IMDIV(I106,J106)</f>
        <v>6.75724024601113E-002+0.182783030826499i</v>
      </c>
      <c r="L106" s="72">
        <f>IMABS(K106)</f>
        <v>0.1948734613341492</v>
      </c>
      <c r="M106" s="72">
        <f t="shared" si="23"/>
        <v>1.4840815746977307</v>
      </c>
    </row>
    <row r="107" spans="1:13" ht="13.5">
      <c r="A107" s="72">
        <v>-2.04281036531029E-14</v>
      </c>
      <c r="B107" s="76">
        <f t="shared" si="18"/>
        <v>10.12</v>
      </c>
      <c r="C107" s="76">
        <f t="shared" si="19"/>
        <v>63585835.30865741</v>
      </c>
      <c r="D107" s="72">
        <f t="shared" si="20"/>
        <v>0</v>
      </c>
      <c r="E107" s="72">
        <f t="shared" si="21"/>
        <v>53.81672965679636</v>
      </c>
      <c r="F107" s="72">
        <f t="shared" si="22"/>
        <v>14.918373252306894</v>
      </c>
      <c r="G107" s="72" t="str">
        <f>COMPLEX(E107,F107)</f>
        <v>53.8167296567964+14.9183732523069i</v>
      </c>
      <c r="H107" s="72">
        <f>IMABS(G107)</f>
        <v>55.84620176384295</v>
      </c>
      <c r="I107" s="72" t="str">
        <f>COMPLEX(E107-50,F107)</f>
        <v>3.81672965679636+14.9183732523069i</v>
      </c>
      <c r="J107" s="72" t="str">
        <f>COMPLEX(E107+50,F107)</f>
        <v>103.816729656796+14.9183732523069i</v>
      </c>
      <c r="K107" s="72" t="str">
        <f>IMDIV(I107,J107)</f>
        <v>5.62519767775401E-002+0.135615765523566i</v>
      </c>
      <c r="L107" s="72">
        <f>IMABS(K107)</f>
        <v>0.14681934732835364</v>
      </c>
      <c r="M107" s="72">
        <f t="shared" si="23"/>
        <v>1.3441694250065428</v>
      </c>
    </row>
    <row r="108" spans="1:13" ht="13.5">
      <c r="A108" s="72">
        <v>0.0499999999999794</v>
      </c>
      <c r="B108" s="76">
        <f t="shared" si="18"/>
        <v>10.120536347436305</v>
      </c>
      <c r="C108" s="76">
        <f t="shared" si="19"/>
        <v>63589205.27898875</v>
      </c>
      <c r="D108" s="72">
        <f t="shared" si="20"/>
        <v>-0.00010600032592478215</v>
      </c>
      <c r="E108" s="72">
        <f t="shared" si="21"/>
        <v>53.289566820415466</v>
      </c>
      <c r="F108" s="72">
        <f t="shared" si="22"/>
        <v>9.590348432094927</v>
      </c>
      <c r="G108" s="72" t="str">
        <f>COMPLEX(E108,F108)</f>
        <v>53.2895668204155+9.59034843209493i</v>
      </c>
      <c r="H108" s="72">
        <f>IMABS(G108)</f>
        <v>54.14566201420493</v>
      </c>
      <c r="I108" s="72" t="str">
        <f>COMPLEX(E108-50,F108)</f>
        <v>3.28956682041547+9.59034843209493i</v>
      </c>
      <c r="J108" s="72" t="str">
        <f>COMPLEX(E108+50,F108)</f>
        <v>103.289566820415+9.59034843209493i</v>
      </c>
      <c r="K108" s="72" t="str">
        <f>IMDIV(I108,J108)</f>
        <v>4.01230717258251E-002+8.91237564204681E-002i</v>
      </c>
      <c r="L108" s="72">
        <f>IMABS(K108)</f>
        <v>0.0977389627692592</v>
      </c>
      <c r="M108" s="72">
        <f t="shared" si="23"/>
        <v>1.2166534045828774</v>
      </c>
    </row>
    <row r="109" spans="1:13" ht="13.5">
      <c r="A109" s="72">
        <v>0.0999999999999801</v>
      </c>
      <c r="B109" s="76">
        <f t="shared" si="18"/>
        <v>10.12107269487261</v>
      </c>
      <c r="C109" s="76">
        <f t="shared" si="19"/>
        <v>63592575.24932008</v>
      </c>
      <c r="D109" s="72">
        <f t="shared" si="20"/>
        <v>-0.0002120062695860625</v>
      </c>
      <c r="E109" s="72">
        <f t="shared" si="21"/>
        <v>51.758037077661825</v>
      </c>
      <c r="F109" s="72">
        <f t="shared" si="22"/>
        <v>4.5688957115230195</v>
      </c>
      <c r="G109" s="72" t="str">
        <f>COMPLEX(E109,F109)</f>
        <v>51.7580370776618+4.56889571152302i</v>
      </c>
      <c r="H109" s="72">
        <f>IMABS(G109)</f>
        <v>51.95930340329233</v>
      </c>
      <c r="I109" s="72" t="str">
        <f>COMPLEX(E109-50,F109)</f>
        <v>1.75803707766183+4.56889571152302i</v>
      </c>
      <c r="J109" s="72" t="str">
        <f>COMPLEX(E109+50,F109)</f>
        <v>101.758037077662+4.56889571152302i</v>
      </c>
      <c r="K109" s="72" t="str">
        <f>IMDIV(I109,J109)</f>
        <v>1.9253800415236E-002+4.40351173633142E-002i</v>
      </c>
      <c r="L109" s="72">
        <f>IMABS(K109)</f>
        <v>0.0480603827661682</v>
      </c>
      <c r="M109" s="72">
        <f t="shared" si="23"/>
        <v>1.1009735951652546</v>
      </c>
    </row>
    <row r="110" spans="1:13" ht="13.5">
      <c r="A110" s="72">
        <v>0.14999999999998</v>
      </c>
      <c r="B110" s="76">
        <f t="shared" si="18"/>
        <v>10.121609042308917</v>
      </c>
      <c r="C110" s="76">
        <f t="shared" si="19"/>
        <v>63595945.21965142</v>
      </c>
      <c r="D110" s="72">
        <f t="shared" si="20"/>
        <v>-0.00031801783098472924</v>
      </c>
      <c r="E110" s="72">
        <f t="shared" si="21"/>
        <v>49.389496278116596</v>
      </c>
      <c r="F110" s="72">
        <f t="shared" si="22"/>
        <v>0.10507405932041713</v>
      </c>
      <c r="G110" s="72" t="str">
        <f>COMPLEX(E110,F110)</f>
        <v>49.3894962781166+0.105074059320417i</v>
      </c>
      <c r="H110" s="72">
        <f>IMABS(G110)</f>
        <v>49.389608048293276</v>
      </c>
      <c r="I110" s="72" t="str">
        <f>COMPLEX(E110-50,F110)</f>
        <v>-0.610503721883404+0.105074059320417i</v>
      </c>
      <c r="J110" s="72" t="str">
        <f>COMPLEX(E110+50,F110)</f>
        <v>99.3894962781166+0.105074059320417i</v>
      </c>
      <c r="K110" s="72" t="str">
        <f>IMDIV(I110,J110)</f>
        <v>-6.14141311486607E-003+1.06368747689927E-003i</v>
      </c>
      <c r="L110" s="72">
        <f>IMABS(K110)</f>
        <v>0.006232847350606406</v>
      </c>
      <c r="M110" s="72">
        <f t="shared" si="23"/>
        <v>1.0125438787828507</v>
      </c>
    </row>
    <row r="111" spans="1:13" ht="13.5">
      <c r="A111" s="72">
        <v>0.19999999999998</v>
      </c>
      <c r="B111" s="76">
        <f t="shared" si="18"/>
        <v>10.122145389745222</v>
      </c>
      <c r="C111" s="76">
        <f t="shared" si="19"/>
        <v>63599315.189982764</v>
      </c>
      <c r="D111" s="72">
        <f t="shared" si="20"/>
        <v>-0.00042403501012011624</v>
      </c>
      <c r="E111" s="72">
        <f t="shared" si="21"/>
        <v>46.41476186989183</v>
      </c>
      <c r="F111" s="72">
        <f t="shared" si="22"/>
        <v>-3.642401351882281</v>
      </c>
      <c r="G111" s="72" t="str">
        <f>COMPLEX(E111,F111)</f>
        <v>46.4147618698918-3.64240135188228i</v>
      </c>
      <c r="H111" s="72">
        <f>IMABS(G111)</f>
        <v>46.55746134667306</v>
      </c>
      <c r="I111" s="72" t="str">
        <f>COMPLEX(E111-50,F111)</f>
        <v>-3.58523813010817-3.64240135188228i</v>
      </c>
      <c r="J111" s="72" t="str">
        <f>COMPLEX(E111+50,F111)</f>
        <v>96.4147618698918-3.64240135188228i</v>
      </c>
      <c r="K111" s="72" t="str">
        <f>IMDIV(I111,J111)</f>
        <v>-3.57073984577236E-002-3.9127431890437E-002i</v>
      </c>
      <c r="L111" s="72">
        <f>IMABS(K111)</f>
        <v>0.05297144731796015</v>
      </c>
      <c r="M111" s="72">
        <f t="shared" si="23"/>
        <v>1.1118687439105017</v>
      </c>
    </row>
    <row r="112" spans="1:13" ht="13.5">
      <c r="A112" s="72">
        <v>0.24999999999998</v>
      </c>
      <c r="B112" s="76">
        <f t="shared" si="18"/>
        <v>10.122681737181528</v>
      </c>
      <c r="C112" s="76">
        <f t="shared" si="19"/>
        <v>63602685.16031411</v>
      </c>
      <c r="D112" s="72">
        <f t="shared" si="20"/>
        <v>-0.0005300578069924455</v>
      </c>
      <c r="E112" s="72">
        <f t="shared" si="21"/>
        <v>43.078486857910654</v>
      </c>
      <c r="F112" s="72">
        <f t="shared" si="22"/>
        <v>-6.614063773484583</v>
      </c>
      <c r="G112" s="72" t="str">
        <f>COMPLEX(E112,F112)</f>
        <v>43.0784868579107-6.61406377348458i</v>
      </c>
      <c r="H112" s="72">
        <f>IMABS(G112)</f>
        <v>43.58327511290204</v>
      </c>
      <c r="I112" s="72" t="str">
        <f>COMPLEX(E112-50,F112)</f>
        <v>-6.92151314208935-6.61406377348458i</v>
      </c>
      <c r="J112" s="72" t="str">
        <f>COMPLEX(E112+50,F112)</f>
        <v>93.0784868579107-6.61406377348458i</v>
      </c>
      <c r="K112" s="72" t="str">
        <f>IMDIV(I112,J112)</f>
        <v>-6.89645060934854E-002-7.59595439673058E-002i</v>
      </c>
      <c r="L112" s="72">
        <f>IMABS(K112)</f>
        <v>0.1025960789720516</v>
      </c>
      <c r="M112" s="72">
        <f t="shared" si="23"/>
        <v>1.228650837305304</v>
      </c>
    </row>
    <row r="113" spans="1:13" ht="13.5">
      <c r="A113" s="72">
        <v>0.299999999999979</v>
      </c>
      <c r="B113" s="76">
        <f t="shared" si="18"/>
        <v>10.123218084617836</v>
      </c>
      <c r="C113" s="76">
        <f t="shared" si="19"/>
        <v>63606055.13064546</v>
      </c>
      <c r="D113" s="72">
        <f t="shared" si="20"/>
        <v>-0.0006360862216017171</v>
      </c>
      <c r="E113" s="72">
        <f t="shared" si="21"/>
        <v>39.5996273492154</v>
      </c>
      <c r="F113" s="72">
        <f t="shared" si="22"/>
        <v>-8.832882710596897</v>
      </c>
      <c r="G113" s="72" t="str">
        <f>COMPLEX(E113,F113)</f>
        <v>39.5996273492154-8.8328827105969i</v>
      </c>
      <c r="H113" s="72">
        <f>IMABS(G113)</f>
        <v>40.572777858755124</v>
      </c>
      <c r="I113" s="72" t="str">
        <f>COMPLEX(E113-50,F113)</f>
        <v>-10.4003726507846-8.8328827105969i</v>
      </c>
      <c r="J113" s="72" t="str">
        <f>COMPLEX(E113+50,F113)</f>
        <v>89.5996273492154-8.8328827105969i</v>
      </c>
      <c r="K113" s="72" t="str">
        <f>IMDIV(I113,J113)</f>
        <v>-0.105334047626915-0.108965698715078i</v>
      </c>
      <c r="L113" s="72">
        <f>IMABS(K113)</f>
        <v>0.15155456141579624</v>
      </c>
      <c r="M113" s="72">
        <f t="shared" si="23"/>
        <v>1.3572523453451397</v>
      </c>
    </row>
    <row r="114" spans="1:13" ht="13.5">
      <c r="A114" s="72">
        <v>0.34999999999998</v>
      </c>
      <c r="B114" s="76">
        <f t="shared" si="18"/>
        <v>10.123754432054142</v>
      </c>
      <c r="C114" s="76">
        <f t="shared" si="19"/>
        <v>63609425.1009768</v>
      </c>
      <c r="D114" s="72">
        <f t="shared" si="20"/>
        <v>-0.0007421202539474869</v>
      </c>
      <c r="E114" s="72">
        <f t="shared" si="21"/>
        <v>36.14982323368715</v>
      </c>
      <c r="F114" s="72">
        <f t="shared" si="22"/>
        <v>-10.376276220613825</v>
      </c>
      <c r="G114" s="72" t="str">
        <f>COMPLEX(E114,F114)</f>
        <v>36.1498232336872-10.3762762206138i</v>
      </c>
      <c r="H114" s="72">
        <f>IMABS(G114)</f>
        <v>37.60953107967855</v>
      </c>
      <c r="I114" s="72" t="str">
        <f>COMPLEX(E114-50,F114)</f>
        <v>-13.8501767663128-10.3762762206138i</v>
      </c>
      <c r="J114" s="72" t="str">
        <f>COMPLEX(E114+50,F114)</f>
        <v>86.1498232336872-10.3762762206138i</v>
      </c>
      <c r="K114" s="72" t="str">
        <f>IMDIV(I114,J114)</f>
        <v>-0.144170138935486-0.137809051247481i</v>
      </c>
      <c r="L114" s="72">
        <f>IMABS(K114)</f>
        <v>0.19944012526672805</v>
      </c>
      <c r="M114" s="72">
        <f t="shared" si="23"/>
        <v>1.4982516150542193</v>
      </c>
    </row>
    <row r="115" spans="1:13" ht="13.5">
      <c r="A115" s="72">
        <v>0.39999999999998</v>
      </c>
      <c r="B115" s="76">
        <f t="shared" si="18"/>
        <v>10.124290779490448</v>
      </c>
      <c r="C115" s="76">
        <f t="shared" si="19"/>
        <v>63612795.07130814</v>
      </c>
      <c r="D115" s="72">
        <f t="shared" si="20"/>
        <v>-0.000848159904029977</v>
      </c>
      <c r="E115" s="72">
        <f t="shared" si="21"/>
        <v>32.84834368607484</v>
      </c>
      <c r="F115" s="72">
        <f t="shared" si="22"/>
        <v>-11.34840786688772</v>
      </c>
      <c r="G115" s="72" t="str">
        <f>COMPLEX(E115,F115)</f>
        <v>32.8483436860748-11.3484078668877i</v>
      </c>
      <c r="H115" s="72">
        <f>IMABS(G115)</f>
        <v>34.75341773166675</v>
      </c>
      <c r="I115" s="72" t="str">
        <f>COMPLEX(E115-50,F115)</f>
        <v>-17.1516563139252-11.3484078668877i</v>
      </c>
      <c r="J115" s="72" t="str">
        <f>COMPLEX(E115+50,F115)</f>
        <v>82.8483436860748-11.3484078668877i</v>
      </c>
      <c r="K115" s="72" t="str">
        <f>IMDIV(I115,J115)</f>
        <v>-0.184794439365029-0.162290879191044i</v>
      </c>
      <c r="L115" s="72">
        <f>IMABS(K115)</f>
        <v>0.24594168879805114</v>
      </c>
      <c r="M115" s="72">
        <f t="shared" si="23"/>
        <v>1.6523147749834537</v>
      </c>
    </row>
    <row r="116" spans="1:13" ht="13.5">
      <c r="A116" s="72">
        <v>0.44999999999998</v>
      </c>
      <c r="B116" s="76">
        <f t="shared" si="18"/>
        <v>10.124827126926753</v>
      </c>
      <c r="C116" s="76">
        <f t="shared" si="19"/>
        <v>63616165.041639484</v>
      </c>
      <c r="D116" s="72">
        <f t="shared" si="20"/>
        <v>-0.0009542051718494093</v>
      </c>
      <c r="E116" s="72">
        <f t="shared" si="21"/>
        <v>29.767721596863492</v>
      </c>
      <c r="F116" s="72">
        <f t="shared" si="22"/>
        <v>-11.859073842003959</v>
      </c>
      <c r="G116" s="72" t="str">
        <f>COMPLEX(E116,F116)</f>
        <v>29.7677215968635-11.859073842004i</v>
      </c>
      <c r="H116" s="72">
        <f>IMABS(G116)</f>
        <v>32.043016110511154</v>
      </c>
      <c r="I116" s="72" t="str">
        <f>COMPLEX(E116-50,F116)</f>
        <v>-20.2322784031365-11.859073842004i</v>
      </c>
      <c r="J116" s="72" t="str">
        <f>COMPLEX(E116+50,F116)</f>
        <v>79.7677215968635-11.859073842004i</v>
      </c>
      <c r="K116" s="72" t="str">
        <f>IMDIV(I116,J116)</f>
        <v>-0.226530174968287-0.18234834370607i</v>
      </c>
      <c r="L116" s="72">
        <f>IMABS(K116)</f>
        <v>0.29080378027719955</v>
      </c>
      <c r="M116" s="72">
        <f t="shared" si="23"/>
        <v>1.8200939942710481</v>
      </c>
    </row>
    <row r="117" spans="1:13" ht="13.5">
      <c r="A117" s="72">
        <v>0.49999999999998</v>
      </c>
      <c r="B117" s="76">
        <f t="shared" si="18"/>
        <v>10.12536347436306</v>
      </c>
      <c r="C117" s="76">
        <f t="shared" si="19"/>
        <v>63619535.01197082</v>
      </c>
      <c r="D117" s="72">
        <f t="shared" si="20"/>
        <v>-0.001060256057405562</v>
      </c>
      <c r="E117" s="72">
        <f t="shared" si="21"/>
        <v>26.944029858736915</v>
      </c>
      <c r="F117" s="72">
        <f t="shared" si="22"/>
        <v>-12.010613835253189</v>
      </c>
      <c r="G117" s="72" t="str">
        <f>COMPLEX(E117,F117)</f>
        <v>26.9440298587369-12.0106138352532i</v>
      </c>
      <c r="H117" s="72">
        <f>IMABS(G117)</f>
        <v>29.49975575709198</v>
      </c>
      <c r="I117" s="72" t="str">
        <f>COMPLEX(E117-50,F117)</f>
        <v>-23.0559701412631-12.0106138352532i</v>
      </c>
      <c r="J117" s="72" t="str">
        <f>COMPLEX(E117+50,F117)</f>
        <v>76.9440298587369-12.0106138352532i</v>
      </c>
      <c r="K117" s="72" t="str">
        <f>IMDIV(I117,J117)</f>
        <v>-0.268732322619935-0.198043357168427i</v>
      </c>
      <c r="L117" s="72">
        <f>IMABS(K117)</f>
        <v>0.333823654852747</v>
      </c>
      <c r="M117" s="72">
        <f t="shared" si="23"/>
        <v>2.0022080708343313</v>
      </c>
    </row>
    <row r="118" spans="1:13" ht="13.5">
      <c r="A118" s="72">
        <v>0.549999999999979</v>
      </c>
      <c r="B118" s="76">
        <f t="shared" si="18"/>
        <v>10.125899821799365</v>
      </c>
      <c r="C118" s="76">
        <f t="shared" si="19"/>
        <v>63622904.98230216</v>
      </c>
      <c r="D118" s="72">
        <f t="shared" si="20"/>
        <v>-0.0011663125606986569</v>
      </c>
      <c r="E118" s="72">
        <f t="shared" si="21"/>
        <v>24.387641460460127</v>
      </c>
      <c r="F118" s="72">
        <f t="shared" si="22"/>
        <v>-11.89151998838595</v>
      </c>
      <c r="G118" s="72" t="str">
        <f>COMPLEX(E118,F118)</f>
        <v>24.3876414604601-11.891519988386i</v>
      </c>
      <c r="H118" s="72">
        <f>IMABS(G118)</f>
        <v>27.13236634792727</v>
      </c>
      <c r="I118" s="72" t="str">
        <f>COMPLEX(E118-50,F118)</f>
        <v>-25.6123585395399-11.891519988386i</v>
      </c>
      <c r="J118" s="72" t="str">
        <f>COMPLEX(E118+50,F118)</f>
        <v>74.3876414604601-11.891519988386i</v>
      </c>
      <c r="K118" s="72" t="str">
        <f>IMDIV(I118,J118)</f>
        <v>-0.310811739952121-0.20954480745215i</v>
      </c>
      <c r="L118" s="72">
        <f>IMABS(K118)</f>
        <v>0.3748505889314081</v>
      </c>
      <c r="M118" s="72">
        <f t="shared" si="23"/>
        <v>2.1992351981605855</v>
      </c>
    </row>
    <row r="119" spans="1:13" ht="13.5">
      <c r="A119" s="72">
        <v>0.59999999999998</v>
      </c>
      <c r="B119" s="76">
        <f t="shared" si="18"/>
        <v>10.12643616923567</v>
      </c>
      <c r="C119" s="76">
        <f t="shared" si="19"/>
        <v>63626274.9526335</v>
      </c>
      <c r="D119" s="72">
        <f t="shared" si="20"/>
        <v>-0.00127237468172825</v>
      </c>
      <c r="E119" s="72">
        <f t="shared" si="21"/>
        <v>22.09238575632471</v>
      </c>
      <c r="F119" s="72">
        <f t="shared" si="22"/>
        <v>-11.574576893314005</v>
      </c>
      <c r="G119" s="72" t="str">
        <f>COMPLEX(E119,F119)</f>
        <v>22.0923857563247-11.574576893314i</v>
      </c>
      <c r="H119" s="72">
        <f>IMABS(G119)</f>
        <v>24.940816720097537</v>
      </c>
      <c r="I119" s="72" t="str">
        <f>COMPLEX(E119-50,F119)</f>
        <v>-27.9076142436753-11.574576893314i</v>
      </c>
      <c r="J119" s="72" t="str">
        <f>COMPLEX(E119+50,F119)</f>
        <v>72.0923857563247-11.574576893314i</v>
      </c>
      <c r="K119" s="72" t="str">
        <f>IMDIV(I119,J119)</f>
        <v>-0.352252111081559-0.217106784227716i</v>
      </c>
      <c r="L119" s="72">
        <f>IMABS(K119)</f>
        <v>0.41378364578498633</v>
      </c>
      <c r="M119" s="72">
        <f t="shared" si="23"/>
        <v>2.4117096625155496</v>
      </c>
    </row>
    <row r="120" spans="1:13" ht="13.5">
      <c r="A120" s="72">
        <v>0.64999999999998</v>
      </c>
      <c r="B120" s="76">
        <f t="shared" si="18"/>
        <v>10.126972516671977</v>
      </c>
      <c r="C120" s="76">
        <f t="shared" si="19"/>
        <v>63629644.92296484</v>
      </c>
      <c r="D120" s="72">
        <f t="shared" si="20"/>
        <v>-0.0013784424204950074</v>
      </c>
      <c r="E120" s="72">
        <f t="shared" si="21"/>
        <v>20.042464660787367</v>
      </c>
      <c r="F120" s="72">
        <f t="shared" si="22"/>
        <v>-11.117582660693014</v>
      </c>
      <c r="G120" s="72" t="str">
        <f>COMPLEX(E120,F120)</f>
        <v>20.0424646607874-11.117582660693i</v>
      </c>
      <c r="H120" s="72">
        <f>IMABS(G120)</f>
        <v>22.919446631545302</v>
      </c>
      <c r="I120" s="72" t="str">
        <f>COMPLEX(E120-50,F120)</f>
        <v>-29.9575353392126-11.117582660693i</v>
      </c>
      <c r="J120" s="72" t="str">
        <f>COMPLEX(E120+50,F120)</f>
        <v>70.0424646607874-11.117582660693i</v>
      </c>
      <c r="K120" s="72" t="str">
        <f>IMDIV(I120,J120)</f>
        <v>-0.392619607651298-0.221045385509298i</v>
      </c>
      <c r="L120" s="72">
        <f>IMABS(K120)</f>
        <v>0.4505676628068345</v>
      </c>
      <c r="M120" s="72">
        <f t="shared" si="23"/>
        <v>2.6401206565620368</v>
      </c>
    </row>
    <row r="121" spans="1:13" ht="13.5">
      <c r="A121" s="72">
        <v>0.69999999999998</v>
      </c>
      <c r="B121" s="76">
        <f t="shared" si="18"/>
        <v>10.127508864108282</v>
      </c>
      <c r="C121" s="76">
        <f t="shared" si="19"/>
        <v>63633014.893296175</v>
      </c>
      <c r="D121" s="72">
        <f t="shared" si="20"/>
        <v>-0.0014845157769984851</v>
      </c>
      <c r="E121" s="72">
        <f t="shared" si="21"/>
        <v>18.21726013388675</v>
      </c>
      <c r="F121" s="72">
        <f t="shared" si="22"/>
        <v>-10.56526695349394</v>
      </c>
      <c r="G121" s="72" t="str">
        <f>COMPLEX(E121,F121)</f>
        <v>18.2172601338868-10.5652669534939i</v>
      </c>
      <c r="H121" s="72">
        <f>IMABS(G121)</f>
        <v>21.05928376237643</v>
      </c>
      <c r="I121" s="72" t="str">
        <f>COMPLEX(E121-50,F121)</f>
        <v>-31.7827398661133-10.5652669534939i</v>
      </c>
      <c r="J121" s="72" t="str">
        <f>COMPLEX(E121+50,F121)</f>
        <v>68.2172601338868-10.5652669534939i</v>
      </c>
      <c r="K121" s="72" t="str">
        <f>IMDIV(I121,J121)</f>
        <v>-0.431565973137637-0.221716272949874i</v>
      </c>
      <c r="L121" s="72">
        <f>IMABS(K121)</f>
        <v>0.4851878964494257</v>
      </c>
      <c r="M121" s="72">
        <f t="shared" si="23"/>
        <v>2.884912546162628</v>
      </c>
    </row>
    <row r="122" spans="1:13" ht="13.5">
      <c r="A122" s="72">
        <v>0.74999999999998</v>
      </c>
      <c r="B122" s="76">
        <f t="shared" si="18"/>
        <v>10.12804521154459</v>
      </c>
      <c r="C122" s="76">
        <f t="shared" si="19"/>
        <v>63636384.86362753</v>
      </c>
      <c r="D122" s="72">
        <f t="shared" si="20"/>
        <v>-0.0015905947512389051</v>
      </c>
      <c r="E122" s="72">
        <f t="shared" si="21"/>
        <v>16.594456441497652</v>
      </c>
      <c r="F122" s="72">
        <f t="shared" si="22"/>
        <v>-9.951565227592477</v>
      </c>
      <c r="G122" s="72" t="str">
        <f>COMPLEX(E122,F122)</f>
        <v>16.5944564414977-9.95156522759248i</v>
      </c>
      <c r="H122" s="72">
        <f>IMABS(G122)</f>
        <v>19.34966756995562</v>
      </c>
      <c r="I122" s="72" t="str">
        <f>COMPLEX(E122-50,F122)</f>
        <v>-33.4055435585023-9.95156522759248i</v>
      </c>
      <c r="J122" s="72" t="str">
        <f>COMPLEX(E122+50,F122)</f>
        <v>66.5944564414977-9.95156522759248i</v>
      </c>
      <c r="K122" s="72" t="str">
        <f>IMDIV(I122,J122)</f>
        <v>-0.468826249191402-0.219494549665244i</v>
      </c>
      <c r="L122" s="72">
        <f>IMABS(K122)</f>
        <v>0.5176638960403042</v>
      </c>
      <c r="M122" s="72">
        <f t="shared" si="23"/>
        <v>3.146486202424359</v>
      </c>
    </row>
    <row r="123" spans="1:13" ht="13.5">
      <c r="A123" s="72">
        <v>0.799999999999979</v>
      </c>
      <c r="B123" s="76">
        <f t="shared" si="18"/>
        <v>10.128581558980896</v>
      </c>
      <c r="C123" s="76">
        <f t="shared" si="19"/>
        <v>63639754.83395887</v>
      </c>
      <c r="D123" s="72">
        <f t="shared" si="20"/>
        <v>-0.0016966793432160454</v>
      </c>
      <c r="E123" s="72">
        <f t="shared" si="21"/>
        <v>15.151937311228446</v>
      </c>
      <c r="F123" s="72">
        <f t="shared" si="22"/>
        <v>-9.301805836836493</v>
      </c>
      <c r="G123" s="72" t="str">
        <f>COMPLEX(E123,F123)</f>
        <v>15.1519373112284-9.30180583683649i</v>
      </c>
      <c r="H123" s="72">
        <f>IMABS(G123)</f>
        <v>17.77933621116381</v>
      </c>
      <c r="I123" s="72" t="str">
        <f>COMPLEX(E123-50,F123)</f>
        <v>-34.8480626887716-9.30180583683649i</v>
      </c>
      <c r="J123" s="72" t="str">
        <f>COMPLEX(E123+50,F123)</f>
        <v>65.1519373112285-9.30180583683649i</v>
      </c>
      <c r="K123" s="72" t="str">
        <f>IMDIV(I123,J123)</f>
        <v>-0.504212579705476-0.214757901778246i</v>
      </c>
      <c r="L123" s="72">
        <f>IMABS(K123)</f>
        <v>0.5480431387303792</v>
      </c>
      <c r="M123" s="72">
        <f t="shared" si="23"/>
        <v>3.425201100790179</v>
      </c>
    </row>
    <row r="124" spans="1:13" ht="13.5">
      <c r="A124" s="72">
        <v>0.84999999999998</v>
      </c>
      <c r="B124" s="76">
        <f t="shared" si="18"/>
        <v>10.129117906417202</v>
      </c>
      <c r="C124" s="76">
        <f t="shared" si="19"/>
        <v>63643124.80429021</v>
      </c>
      <c r="D124" s="72">
        <f t="shared" si="20"/>
        <v>-0.001802769552929906</v>
      </c>
      <c r="E124" s="72">
        <f t="shared" si="21"/>
        <v>13.86884840664602</v>
      </c>
      <c r="F124" s="72">
        <f t="shared" si="22"/>
        <v>-8.634616251655965</v>
      </c>
      <c r="G124" s="72" t="str">
        <f>COMPLEX(E124,F124)</f>
        <v>13.868848406646-8.63461625165596i</v>
      </c>
      <c r="H124" s="72">
        <f>IMABS(G124)</f>
        <v>16.33712196012163</v>
      </c>
      <c r="I124" s="72" t="str">
        <f>COMPLEX(E124-50,F124)</f>
        <v>-36.131151593354-8.63461625165596i</v>
      </c>
      <c r="J124" s="72" t="str">
        <f>COMPLEX(E124+50,F124)</f>
        <v>63.868848406646-8.63461625165596i</v>
      </c>
      <c r="K124" s="72" t="str">
        <f>IMDIV(I124,J124)</f>
        <v>-0.537605508304608-0.207873381810673i</v>
      </c>
      <c r="L124" s="72">
        <f>IMABS(K124)</f>
        <v>0.5763948520110687</v>
      </c>
      <c r="M124" s="72">
        <f t="shared" si="23"/>
        <v>3.721377937673834</v>
      </c>
    </row>
    <row r="125" spans="1:13" ht="13.5">
      <c r="A125" s="72">
        <v>0.89999999999998</v>
      </c>
      <c r="B125" s="76">
        <f t="shared" si="18"/>
        <v>10.129654253853507</v>
      </c>
      <c r="C125" s="76">
        <f t="shared" si="19"/>
        <v>63646494.77462155</v>
      </c>
      <c r="D125" s="72">
        <f t="shared" si="20"/>
        <v>-0.0019088653803807087</v>
      </c>
      <c r="E125" s="72">
        <f t="shared" si="21"/>
        <v>12.726119505097518</v>
      </c>
      <c r="F125" s="72">
        <f t="shared" si="22"/>
        <v>-7.963494085493805</v>
      </c>
      <c r="G125" s="72" t="str">
        <f>COMPLEX(E125,F125)</f>
        <v>12.7261195050975-7.9634940854938i</v>
      </c>
      <c r="H125" s="72">
        <f>IMABS(G125)</f>
        <v>15.012373420206341</v>
      </c>
      <c r="I125" s="72" t="str">
        <f>COMPLEX(E125-50,F125)</f>
        <v>-37.2738804949025-7.9634940854938i</v>
      </c>
      <c r="J125" s="72" t="str">
        <f>COMPLEX(E125+50,F125)</f>
        <v>62.7261195050975-7.9634940854938i</v>
      </c>
      <c r="K125" s="72" t="str">
        <f>IMDIV(I125,J125)</f>
        <v>-0.568944007533721-0.199187777325367i</v>
      </c>
      <c r="L125" s="72">
        <f>IMABS(K125)</f>
        <v>0.602804325087628</v>
      </c>
      <c r="M125" s="72">
        <f t="shared" si="23"/>
        <v>4.035301556194522</v>
      </c>
    </row>
    <row r="126" spans="1:13" ht="13.5">
      <c r="A126" s="72">
        <v>0.94999999999998</v>
      </c>
      <c r="B126" s="76">
        <f t="shared" si="18"/>
        <v>10.130190601289813</v>
      </c>
      <c r="C126" s="76">
        <f t="shared" si="19"/>
        <v>63649864.744952895</v>
      </c>
      <c r="D126" s="72">
        <f t="shared" si="20"/>
        <v>-0.002014966825568232</v>
      </c>
      <c r="E126" s="72">
        <f t="shared" si="21"/>
        <v>11.70665312983228</v>
      </c>
      <c r="F126" s="72">
        <f t="shared" si="22"/>
        <v>-7.298057602705523</v>
      </c>
      <c r="G126" s="72" t="str">
        <f>COMPLEX(E126,F126)</f>
        <v>11.7066531298323-7.29805760270552i</v>
      </c>
      <c r="H126" s="72">
        <f>IMABS(G126)</f>
        <v>13.79519381069437</v>
      </c>
      <c r="I126" s="72" t="str">
        <f>COMPLEX(E126-50,F126)</f>
        <v>-38.2933468701677-7.29805760270552i</v>
      </c>
      <c r="J126" s="72" t="str">
        <f>COMPLEX(E126+50,F126)</f>
        <v>61.7066531298323-7.29805760270552i</v>
      </c>
      <c r="K126" s="72" t="str">
        <f>IMDIV(I126,J126)</f>
        <v>-0.598215220880572-0.189021218165342i</v>
      </c>
      <c r="L126" s="72">
        <f>IMABS(K126)</f>
        <v>0.6273678915994199</v>
      </c>
      <c r="M126" s="72">
        <f t="shared" si="23"/>
        <v>4.36722401240313</v>
      </c>
    </row>
    <row r="127" spans="1:13" ht="13.5">
      <c r="A127" s="72">
        <v>0.99999999999998</v>
      </c>
      <c r="B127" s="76">
        <f t="shared" si="18"/>
        <v>10.13072694872612</v>
      </c>
      <c r="C127" s="76">
        <f t="shared" si="19"/>
        <v>63653234.715284236</v>
      </c>
      <c r="D127" s="72">
        <f t="shared" si="20"/>
        <v>-0.002121073888492475</v>
      </c>
      <c r="E127" s="72">
        <f t="shared" si="21"/>
        <v>10.795317884860083</v>
      </c>
      <c r="F127" s="72">
        <f t="shared" si="22"/>
        <v>-6.645018759469677</v>
      </c>
      <c r="G127" s="72" t="str">
        <f>COMPLEX(E127,F127)</f>
        <v>10.7953178848601-6.64501875946968i</v>
      </c>
      <c r="H127" s="72">
        <f>IMABS(G127)</f>
        <v>12.676559570675488</v>
      </c>
      <c r="I127" s="72" t="str">
        <f>COMPLEX(E127-50,F127)</f>
        <v>-39.2046821151399-6.64501875946968i</v>
      </c>
      <c r="J127" s="72" t="str">
        <f>COMPLEX(E127+50,F127)</f>
        <v>60.7953178848601-6.64501875946968i</v>
      </c>
      <c r="K127" s="72" t="str">
        <f>IMDIV(I127,J127)</f>
        <v>-0.62544462356859-0.177663517387121i</v>
      </c>
      <c r="L127" s="72">
        <f>IMABS(K127)</f>
        <v>0.6501886668969393</v>
      </c>
      <c r="M127" s="72">
        <f t="shared" si="23"/>
        <v>4.717367651467039</v>
      </c>
    </row>
    <row r="128" spans="1:13" ht="13.5">
      <c r="A128" s="72">
        <v>1.04999999999998</v>
      </c>
      <c r="B128" s="76">
        <f t="shared" si="18"/>
        <v>10.131263296162425</v>
      </c>
      <c r="C128" s="76">
        <f t="shared" si="19"/>
        <v>63656604.68561558</v>
      </c>
      <c r="D128" s="72">
        <f t="shared" si="20"/>
        <v>-0.0022271865691536608</v>
      </c>
      <c r="E128" s="72">
        <f t="shared" si="21"/>
        <v>9.978835448403036</v>
      </c>
      <c r="F128" s="72">
        <f t="shared" si="22"/>
        <v>-6.008928900469776</v>
      </c>
      <c r="G128" s="72" t="str">
        <f>COMPLEX(E128,F128)</f>
        <v>9.97883544840304-6.00892890046978i</v>
      </c>
      <c r="H128" s="72">
        <f>IMABS(G128)</f>
        <v>11.648363981143707</v>
      </c>
      <c r="I128" s="72" t="str">
        <f>COMPLEX(E128-50,F128)</f>
        <v>-40.021164551597-6.00892890046978i</v>
      </c>
      <c r="J128" s="72" t="str">
        <f>COMPLEX(E128+50,F128)</f>
        <v>59.978835448403-6.00892890046978i</v>
      </c>
      <c r="K128" s="72" t="str">
        <f>IMDIV(I128,J128)</f>
        <v>-0.650687055597059-0.165372686546095i</v>
      </c>
      <c r="L128" s="72">
        <f>IMABS(K128)</f>
        <v>0.6713730481461428</v>
      </c>
      <c r="M128" s="72">
        <f t="shared" si="23"/>
        <v>5.085928097855513</v>
      </c>
    </row>
    <row r="129" spans="1:13" ht="13.5">
      <c r="A129" s="72">
        <v>1.09999999999998</v>
      </c>
      <c r="B129" s="76">
        <f t="shared" si="18"/>
        <v>10.13179964359873</v>
      </c>
      <c r="C129" s="76">
        <f t="shared" si="19"/>
        <v>63659974.65594691</v>
      </c>
      <c r="D129" s="72">
        <f t="shared" si="20"/>
        <v>-0.0023333048675513446</v>
      </c>
      <c r="E129" s="72">
        <f t="shared" si="21"/>
        <v>9.24561650952718</v>
      </c>
      <c r="F129" s="72">
        <f t="shared" si="22"/>
        <v>-5.392744313105844</v>
      </c>
      <c r="G129" s="72" t="str">
        <f>COMPLEX(E129,F129)</f>
        <v>9.24561650952718-5.39274431310584i</v>
      </c>
      <c r="H129" s="72">
        <f>IMABS(G129)</f>
        <v>10.703416084025555</v>
      </c>
      <c r="I129" s="72" t="str">
        <f>COMPLEX(E129-50,F129)</f>
        <v>-40.7543834904728-5.39274431310584i</v>
      </c>
      <c r="J129" s="72" t="str">
        <f>COMPLEX(E129+50,F129)</f>
        <v>59.2456165095272-5.39274431310584i</v>
      </c>
      <c r="K129" s="72" t="str">
        <f>IMDIV(I129,J129)</f>
        <v>-0.674018872263514-0.152375083344423i</v>
      </c>
      <c r="L129" s="72">
        <f>IMABS(K129)</f>
        <v>0.6910279344509881</v>
      </c>
      <c r="M129" s="72">
        <f t="shared" si="23"/>
        <v>5.473077093381254</v>
      </c>
    </row>
    <row r="130" spans="1:13" ht="13.5">
      <c r="A130" s="72">
        <v>1.14999999999998</v>
      </c>
      <c r="B130" s="76">
        <f t="shared" si="18"/>
        <v>10.132335991035038</v>
      </c>
      <c r="C130" s="76">
        <f t="shared" si="19"/>
        <v>63663344.62627827</v>
      </c>
      <c r="D130" s="72">
        <f t="shared" si="20"/>
        <v>-0.002439428783686637</v>
      </c>
      <c r="E130" s="72">
        <f t="shared" si="21"/>
        <v>8.58557875926641</v>
      </c>
      <c r="F130" s="72">
        <f t="shared" si="22"/>
        <v>-4.798252064290283</v>
      </c>
      <c r="G130" s="72" t="str">
        <f>COMPLEX(E130,F130)</f>
        <v>8.58557875926641-4.79825206429028i</v>
      </c>
      <c r="H130" s="72">
        <f>IMABS(G130)</f>
        <v>9.835414861816071</v>
      </c>
      <c r="I130" s="72" t="str">
        <f>COMPLEX(E130-50,F130)</f>
        <v>-41.4144212407336-4.79825206429028i</v>
      </c>
      <c r="J130" s="72" t="str">
        <f>COMPLEX(E130+50,F130)</f>
        <v>58.5855787592664-4.79825206429028i</v>
      </c>
      <c r="K130" s="72" t="str">
        <f>IMDIV(I130,J130)</f>
        <v>-0.695531300142348-0.138866709747917i</v>
      </c>
      <c r="L130" s="72">
        <f>IMABS(K130)</f>
        <v>0.7092585935707211</v>
      </c>
      <c r="M130" s="72">
        <f t="shared" si="23"/>
        <v>5.878965141439143</v>
      </c>
    </row>
    <row r="131" spans="1:13" ht="13.5">
      <c r="A131" s="72">
        <v>1.19999999999998</v>
      </c>
      <c r="B131" s="76">
        <f t="shared" si="18"/>
        <v>10.132872338471344</v>
      </c>
      <c r="C131" s="76">
        <f t="shared" si="19"/>
        <v>63666714.5966096</v>
      </c>
      <c r="D131" s="72">
        <f t="shared" si="20"/>
        <v>-0.0025455583175579832</v>
      </c>
      <c r="E131" s="72">
        <f t="shared" si="21"/>
        <v>7.989965860837566</v>
      </c>
      <c r="F131" s="72">
        <f t="shared" si="22"/>
        <v>-4.226388981939907</v>
      </c>
      <c r="G131" s="72" t="str">
        <f>COMPLEX(E131,F131)</f>
        <v>7.98996586083757-4.22638898193991i</v>
      </c>
      <c r="H131" s="72">
        <f>IMABS(G131)</f>
        <v>9.038911343962441</v>
      </c>
      <c r="I131" s="72" t="str">
        <f>COMPLEX(E131-50,F131)</f>
        <v>-42.0100341391624-4.22638898193991i</v>
      </c>
      <c r="J131" s="72" t="str">
        <f>COMPLEX(E131+50,F131)</f>
        <v>57.9899658608376-4.22638898193991i</v>
      </c>
      <c r="K131" s="72" t="str">
        <f>IMDIV(I131,J131)</f>
        <v>-0.715324977542839-0.125015258724773i</v>
      </c>
      <c r="L131" s="72">
        <f>IMABS(K131)</f>
        <v>0.7261670871161024</v>
      </c>
      <c r="M131" s="72">
        <f t="shared" si="23"/>
        <v>6.303723934923704</v>
      </c>
    </row>
    <row r="132" spans="1:13" ht="13.5">
      <c r="A132" s="72">
        <v>1.24999999999998</v>
      </c>
      <c r="B132" s="76">
        <f t="shared" si="18"/>
        <v>10.13340868590765</v>
      </c>
      <c r="C132" s="76">
        <f t="shared" si="19"/>
        <v>63670084.56694094</v>
      </c>
      <c r="D132" s="72">
        <f t="shared" si="20"/>
        <v>-0.002651693469166494</v>
      </c>
      <c r="E132" s="72">
        <f t="shared" si="21"/>
        <v>7.451177477721695</v>
      </c>
      <c r="F132" s="72">
        <f t="shared" si="22"/>
        <v>-3.677479666273788</v>
      </c>
      <c r="G132" s="72" t="str">
        <f>COMPLEX(E132,F132)</f>
        <v>7.45117747772169-3.67747966627379i</v>
      </c>
      <c r="H132" s="72">
        <f>IMABS(G132)</f>
        <v>8.309266062677507</v>
      </c>
      <c r="I132" s="72" t="str">
        <f>COMPLEX(E132-50,F132)</f>
        <v>-42.5488225222783-3.67747966627379i</v>
      </c>
      <c r="J132" s="72" t="str">
        <f>COMPLEX(E132+50,F132)</f>
        <v>57.4511774777217-3.67747966627379i</v>
      </c>
      <c r="K132" s="72" t="str">
        <f>IMDIV(I132,J132)</f>
        <v>-0.733505590259827-0.110962591881159i</v>
      </c>
      <c r="L132" s="72">
        <f>IMABS(K132)</f>
        <v>0.7418511627943989</v>
      </c>
      <c r="M132" s="72">
        <f t="shared" si="23"/>
        <v>6.7474685598026225</v>
      </c>
    </row>
    <row r="133" spans="1:13" ht="13.5">
      <c r="A133" s="72">
        <v>1.29999999999998</v>
      </c>
      <c r="B133" s="76">
        <f t="shared" si="18"/>
        <v>10.133945033343956</v>
      </c>
      <c r="C133" s="76">
        <f t="shared" si="19"/>
        <v>63673454.53727228</v>
      </c>
      <c r="D133" s="72">
        <f t="shared" si="20"/>
        <v>-0.002757834238511503</v>
      </c>
      <c r="E133" s="72">
        <f t="shared" si="21"/>
        <v>6.962615069155643</v>
      </c>
      <c r="F133" s="72">
        <f t="shared" si="22"/>
        <v>-3.1514135173242614</v>
      </c>
      <c r="G133" s="72" t="str">
        <f>COMPLEX(E133,F133)</f>
        <v>6.96261506915564-3.15141351732426i</v>
      </c>
      <c r="H133" s="72">
        <f>IMABS(G133)</f>
        <v>7.642605299137674</v>
      </c>
      <c r="I133" s="72" t="str">
        <f>COMPLEX(E133-50,F133)</f>
        <v>-43.0373849308444-3.15141351732426i</v>
      </c>
      <c r="J133" s="72" t="str">
        <f>COMPLEX(E133+50,F133)</f>
        <v>56.9626150691556-3.15141351732426i</v>
      </c>
      <c r="K133" s="72" t="str">
        <f>IMDIV(I133,J133)</f>
        <v>-0.750180476690293-9.68274087364607E-002i</v>
      </c>
      <c r="L133" s="72">
        <f>IMABS(K133)</f>
        <v>0.7564035263600328</v>
      </c>
      <c r="M133" s="72">
        <f t="shared" si="23"/>
        <v>7.210299476485761</v>
      </c>
    </row>
    <row r="134" spans="1:13" ht="13.5">
      <c r="A134" s="72">
        <v>1.34999999999998</v>
      </c>
      <c r="B134" s="76">
        <f t="shared" si="18"/>
        <v>10.134481380780262</v>
      </c>
      <c r="C134" s="76">
        <f t="shared" si="19"/>
        <v>63676824.50760362</v>
      </c>
      <c r="D134" s="72">
        <f t="shared" si="20"/>
        <v>-0.002863980625593676</v>
      </c>
      <c r="E134" s="72">
        <f t="shared" si="21"/>
        <v>6.518545007002273</v>
      </c>
      <c r="F134" s="72">
        <f t="shared" si="22"/>
        <v>-2.6477760121145497</v>
      </c>
      <c r="G134" s="72" t="str">
        <f>COMPLEX(E134,F134)</f>
        <v>6.51854500700227-2.64777601211455i</v>
      </c>
      <c r="H134" s="72">
        <f>IMABS(G134)</f>
        <v>7.035776205838519</v>
      </c>
      <c r="I134" s="72" t="str">
        <f>COMPLEX(E134-50,F134)</f>
        <v>-43.4814549929977-2.64777601211455i</v>
      </c>
      <c r="J134" s="72" t="str">
        <f>COMPLEX(E134+50,F134)</f>
        <v>56.5185450070023-2.64777601211455i</v>
      </c>
      <c r="K134" s="72" t="str">
        <f>IMDIV(I134,J134)</f>
        <v>-0.765456062223042-8.27079361547124E-002i</v>
      </c>
      <c r="L134" s="72">
        <f>IMABS(K134)</f>
        <v>0.7699114143178926</v>
      </c>
      <c r="M134" s="72">
        <f t="shared" si="23"/>
        <v>7.6923042882414805</v>
      </c>
    </row>
    <row r="135" spans="1:13" ht="13.5">
      <c r="A135" s="72">
        <v>1.39999999999998</v>
      </c>
      <c r="B135" s="76">
        <f t="shared" si="18"/>
        <v>10.135017728216567</v>
      </c>
      <c r="C135" s="76">
        <f t="shared" si="19"/>
        <v>63680194.47793497</v>
      </c>
      <c r="D135" s="72">
        <f t="shared" si="20"/>
        <v>-0.0029701326304125697</v>
      </c>
      <c r="E135" s="72">
        <f t="shared" si="21"/>
        <v>6.1139787960080625</v>
      </c>
      <c r="F135" s="72">
        <f t="shared" si="22"/>
        <v>-2.165945745935227</v>
      </c>
      <c r="G135" s="72" t="str">
        <f>COMPLEX(E135,F135)</f>
        <v>6.11397879600806-2.16594574593523i</v>
      </c>
      <c r="H135" s="72">
        <f>IMABS(G135)</f>
        <v>6.4862976876158775</v>
      </c>
      <c r="I135" s="72" t="str">
        <f>COMPLEX(E135-50,F135)</f>
        <v>-43.8860212039919-2.16594574593523i</v>
      </c>
      <c r="J135" s="72" t="str">
        <f>COMPLEX(E135+50,F135)</f>
        <v>56.1139787960081-2.16594574593523i</v>
      </c>
      <c r="K135" s="72" t="str">
        <f>IMDIV(I135,J135)</f>
        <v>-0.779435983593812-6.86845217809305E-002i</v>
      </c>
      <c r="L135" s="72">
        <f>IMABS(K135)</f>
        <v>0.7824563988192111</v>
      </c>
      <c r="M135" s="72">
        <f t="shared" si="23"/>
        <v>8.193559310153677</v>
      </c>
    </row>
    <row r="136" spans="1:13" ht="13.5">
      <c r="A136" s="72">
        <v>1.44999999999998</v>
      </c>
      <c r="B136" s="76">
        <f aca="true" t="shared" si="24" ref="B136:B167">F0C+F0C*A136/Q</f>
        <v>10.135554075652873</v>
      </c>
      <c r="C136" s="76">
        <f aca="true" t="shared" si="25" ref="C136:C167">2*PI()*B136*1000000</f>
        <v>63683564.448266305</v>
      </c>
      <c r="D136" s="72">
        <f aca="true" t="shared" si="26" ref="D136:D167">1-C136*C136*Llm*CCC</f>
        <v>-0.0030762902529679614</v>
      </c>
      <c r="E136" s="72">
        <f aca="true" t="shared" si="27" ref="E136:E167">C136*C136*C136*C136*CCC*CCC*RR2R*Lxxx*Lxxx/(C136*C136*CCC*CCC*RR2R*RR2R+D136*D136)</f>
        <v>5.744569254353639</v>
      </c>
      <c r="F136" s="72">
        <f aca="true" t="shared" si="28" ref="F136:F167">C136*Llc+D136*C136*C136*C136*CCC*Lxxx*Lxxx/(C136*C136*CCC*CCC*RR2R*RR2R+D136*D136)</f>
        <v>-1.7051658948805102</v>
      </c>
      <c r="G136" s="72" t="str">
        <f>COMPLEX(E136,F136)</f>
        <v>5.74456925435364-1.70516589488051i</v>
      </c>
      <c r="H136" s="72">
        <f>IMABS(G136)</f>
        <v>5.992300613881849</v>
      </c>
      <c r="I136" s="72" t="str">
        <f>COMPLEX(E136-50,F136)</f>
        <v>-44.2554307456464-1.70516589488051i</v>
      </c>
      <c r="J136" s="72" t="str">
        <f>COMPLEX(E136+50,F136)</f>
        <v>55.7445692543536-1.70516589488051i</v>
      </c>
      <c r="K136" s="72" t="str">
        <f>IMDIV(I136,J136)</f>
        <v>-0.792219773728546-5.48220584564605E-002i</v>
      </c>
      <c r="L136" s="72">
        <f>IMABS(K136)</f>
        <v>0.7941143670655456</v>
      </c>
      <c r="M136" s="72">
        <f aca="true" t="shared" si="29" ref="M136:M167">(1+L136)/(1-L136)</f>
        <v>8.714130954619444</v>
      </c>
    </row>
    <row r="137" spans="1:13" ht="13.5">
      <c r="A137" s="72">
        <v>1.49999999999998</v>
      </c>
      <c r="B137" s="76">
        <f t="shared" si="24"/>
        <v>10.136090423089179</v>
      </c>
      <c r="C137" s="76">
        <f t="shared" si="25"/>
        <v>63686934.418597646</v>
      </c>
      <c r="D137" s="72">
        <f t="shared" si="26"/>
        <v>-0.0031824534932605175</v>
      </c>
      <c r="E137" s="72">
        <f t="shared" si="27"/>
        <v>5.406521093317592</v>
      </c>
      <c r="F137" s="72">
        <f t="shared" si="28"/>
        <v>-1.2645965878637817</v>
      </c>
      <c r="G137" s="72" t="str">
        <f>COMPLEX(E137,F137)</f>
        <v>5.40652109331759-1.26459658786378i</v>
      </c>
      <c r="H137" s="72">
        <f>IMABS(G137)</f>
        <v>5.5524476460858905</v>
      </c>
      <c r="I137" s="72" t="str">
        <f>COMPLEX(E137-50,F137)</f>
        <v>-44.5934789066824-1.26459658786378i</v>
      </c>
      <c r="J137" s="72" t="str">
        <f>COMPLEX(E137+50,F137)</f>
        <v>55.4065210933176-1.26459658786378i</v>
      </c>
      <c r="K137" s="72" t="str">
        <f>IMDIV(I137,J137)</f>
        <v>-0.803901992140641-4.11721988510998E-002i</v>
      </c>
      <c r="L137" s="72">
        <f>IMABS(K137)</f>
        <v>0.8049556279236302</v>
      </c>
      <c r="M137" s="72">
        <f t="shared" si="29"/>
        <v>9.254076950330553</v>
      </c>
    </row>
    <row r="138" spans="1:13" ht="13.5">
      <c r="A138" s="72">
        <v>1.54999999999998</v>
      </c>
      <c r="B138" s="76">
        <f t="shared" si="24"/>
        <v>10.136626770525485</v>
      </c>
      <c r="C138" s="76">
        <f t="shared" si="25"/>
        <v>63690304.38892899</v>
      </c>
      <c r="D138" s="72">
        <f t="shared" si="26"/>
        <v>-0.003288622351289572</v>
      </c>
      <c r="E138" s="72">
        <f t="shared" si="27"/>
        <v>5.09651421060992</v>
      </c>
      <c r="F138" s="72">
        <f t="shared" si="28"/>
        <v>-0.8433530421614446</v>
      </c>
      <c r="G138" s="72" t="str">
        <f>COMPLEX(E138,F138)</f>
        <v>5.09651421060992-0.843353042161445i</v>
      </c>
      <c r="H138" s="72">
        <f>IMABS(G138)</f>
        <v>5.165820501398768</v>
      </c>
      <c r="I138" s="72" t="str">
        <f>COMPLEX(E138-50,F138)</f>
        <v>-44.9034857893901-0.843353042161445i</v>
      </c>
      <c r="J138" s="72" t="str">
        <f>COMPLEX(E138+50,F138)</f>
        <v>55.0965142106099-0.843353042161445i</v>
      </c>
      <c r="K138" s="72" t="str">
        <f>IMDIV(I138,J138)</f>
        <v>-0.814571702268611-2.77753427281904E-002i</v>
      </c>
      <c r="L138" s="72">
        <f>IMABS(K138)</f>
        <v>0.8150451078317389</v>
      </c>
      <c r="M138" s="72">
        <f t="shared" si="29"/>
        <v>9.81344741171008</v>
      </c>
    </row>
    <row r="139" spans="1:13" ht="13.5">
      <c r="A139" s="72">
        <v>1.59999999999998</v>
      </c>
      <c r="B139" s="76">
        <f t="shared" si="24"/>
        <v>10.137163117961792</v>
      </c>
      <c r="C139" s="76">
        <f t="shared" si="25"/>
        <v>63693674.359260336</v>
      </c>
      <c r="D139" s="72">
        <f t="shared" si="26"/>
        <v>-0.0033947968270560125</v>
      </c>
      <c r="E139" s="72">
        <f t="shared" si="27"/>
        <v>4.811638050318857</v>
      </c>
      <c r="F139" s="72">
        <f t="shared" si="28"/>
        <v>-0.4405330910793719</v>
      </c>
      <c r="G139" s="72" t="str">
        <f>COMPLEX(E139,F139)</f>
        <v>4.81163805031886-0.440533091079372i</v>
      </c>
      <c r="H139" s="72">
        <f>IMABS(G139)</f>
        <v>4.8317626319607445</v>
      </c>
      <c r="I139" s="72" t="str">
        <f>COMPLEX(E139-50,F139)</f>
        <v>-45.1883619496811-0.440533091079372i</v>
      </c>
      <c r="J139" s="72" t="str">
        <f>COMPLEX(E139+50,F139)</f>
        <v>54.8116380503189-0.440533091079372i</v>
      </c>
      <c r="K139" s="72" t="str">
        <f>IMDIV(I139,J139)</f>
        <v>-0.824312213364691-1.46623951962465E-002i</v>
      </c>
      <c r="L139" s="72">
        <f>IMABS(K139)</f>
        <v>0.8244426062104546</v>
      </c>
      <c r="M139" s="72">
        <f t="shared" si="29"/>
        <v>10.39228577520101</v>
      </c>
    </row>
    <row r="140" spans="1:13" ht="13.5">
      <c r="A140" s="72">
        <v>1.64999999999998</v>
      </c>
      <c r="B140" s="76">
        <f t="shared" si="24"/>
        <v>10.137699465398098</v>
      </c>
      <c r="C140" s="76">
        <f t="shared" si="25"/>
        <v>63697044.32959168</v>
      </c>
      <c r="D140" s="72">
        <f t="shared" si="26"/>
        <v>-0.0035009769205589514</v>
      </c>
      <c r="E140" s="72">
        <f t="shared" si="27"/>
        <v>4.549335504039579</v>
      </c>
      <c r="F140" s="72">
        <f t="shared" si="28"/>
        <v>-0.05523681598447183</v>
      </c>
      <c r="G140" s="72" t="str">
        <f>COMPLEX(E140,F140)</f>
        <v>4.54933550403958-5.52368159844718E-002i</v>
      </c>
      <c r="H140" s="72">
        <f>IMABS(G140)</f>
        <v>4.549670827011022</v>
      </c>
      <c r="I140" s="72" t="str">
        <f>COMPLEX(E140-50,F140)</f>
        <v>-45.4506644959604-5.52368159844718E-002i</v>
      </c>
      <c r="J140" s="72" t="str">
        <f>COMPLEX(E140+50,F140)</f>
        <v>54.5493355040396-5.52368159844718E-002i</v>
      </c>
      <c r="K140" s="72" t="str">
        <f>IMDIV(I140,J140)</f>
        <v>-0.833201019584079-1.85630469089423E-003i</v>
      </c>
      <c r="L140" s="72">
        <f>IMABS(K140)</f>
        <v>0.833203087430102</v>
      </c>
      <c r="M140" s="72">
        <f t="shared" si="29"/>
        <v>10.990629617690786</v>
      </c>
    </row>
    <row r="141" spans="1:13" ht="13.5">
      <c r="A141" s="72">
        <v>1.69999999999998</v>
      </c>
      <c r="B141" s="76">
        <f t="shared" si="24"/>
        <v>10.138235812834404</v>
      </c>
      <c r="C141" s="76">
        <f t="shared" si="25"/>
        <v>63700414.29992302</v>
      </c>
      <c r="D141" s="72">
        <f t="shared" si="26"/>
        <v>-0.0036071626317986105</v>
      </c>
      <c r="E141" s="72">
        <f t="shared" si="27"/>
        <v>4.307354985288992</v>
      </c>
      <c r="F141" s="72">
        <f t="shared" si="28"/>
        <v>0.3134196896175858</v>
      </c>
      <c r="G141" s="72" t="str">
        <f>COMPLEX(E141,F141)</f>
        <v>4.30735498528899+0.313419689617586i</v>
      </c>
      <c r="H141" s="72">
        <f>IMABS(G141)</f>
        <v>4.318742741948622</v>
      </c>
      <c r="I141" s="72" t="str">
        <f>COMPLEX(E141-50,F141)</f>
        <v>-45.692645014711+0.313419689617586i</v>
      </c>
      <c r="J141" s="72" t="str">
        <f>COMPLEX(E141+50,F141)</f>
        <v>54.307354985289+0.313419689617586i</v>
      </c>
      <c r="K141" s="72" t="str">
        <f>IMDIV(I141,J141)</f>
        <v>-0.841309882244632+1.06266042958497E-002i</v>
      </c>
      <c r="L141" s="72">
        <f>IMABS(K141)</f>
        <v>0.841376992008539</v>
      </c>
      <c r="M141" s="72">
        <f t="shared" si="29"/>
        <v>11.608511371236032</v>
      </c>
    </row>
    <row r="142" spans="1:13" ht="13.5">
      <c r="A142" s="72">
        <v>1.74999999999998</v>
      </c>
      <c r="B142" s="76">
        <f t="shared" si="24"/>
        <v>10.13877216027071</v>
      </c>
      <c r="C142" s="76">
        <f t="shared" si="25"/>
        <v>63703784.27025436</v>
      </c>
      <c r="D142" s="72">
        <f t="shared" si="26"/>
        <v>-0.00371335396077499</v>
      </c>
      <c r="E142" s="72">
        <f t="shared" si="27"/>
        <v>4.083709476003788</v>
      </c>
      <c r="F142" s="72">
        <f t="shared" si="28"/>
        <v>0.6662949072371926</v>
      </c>
      <c r="G142" s="72" t="str">
        <f>COMPLEX(E142,F142)</f>
        <v>4.08370947600379+0.666294907237193i</v>
      </c>
      <c r="H142" s="72">
        <f>IMABS(G142)</f>
        <v>4.13770854312062</v>
      </c>
      <c r="I142" s="72" t="str">
        <f>COMPLEX(E142-50,F142)</f>
        <v>-45.9162905239962+0.666294907237193i</v>
      </c>
      <c r="J142" s="72" t="str">
        <f>COMPLEX(E142+50,F142)</f>
        <v>54.0837094760038+0.666294907237193i</v>
      </c>
      <c r="K142" s="72" t="str">
        <f>IMDIV(I142,J142)</f>
        <v>-0.848705012633018+2.27754853880312E-002i</v>
      </c>
      <c r="L142" s="72">
        <f>IMABS(K142)</f>
        <v>0.8490105542353827</v>
      </c>
      <c r="M142" s="72">
        <f t="shared" si="29"/>
        <v>12.245958946811886</v>
      </c>
    </row>
    <row r="143" spans="1:13" ht="13.5">
      <c r="A143" s="72">
        <v>1.79999999999998</v>
      </c>
      <c r="B143" s="76">
        <f t="shared" si="24"/>
        <v>10.139308507707016</v>
      </c>
      <c r="C143" s="76">
        <f t="shared" si="25"/>
        <v>63707154.24058569</v>
      </c>
      <c r="D143" s="72">
        <f t="shared" si="26"/>
        <v>-0.0038195509074880896</v>
      </c>
      <c r="E143" s="72">
        <f t="shared" si="27"/>
        <v>3.8766415047720537</v>
      </c>
      <c r="F143" s="72">
        <f t="shared" si="28"/>
        <v>1.0042156968366154</v>
      </c>
      <c r="G143" s="72" t="str">
        <f>COMPLEX(E143,F143)</f>
        <v>3.87664150477205+1.00421569683662i</v>
      </c>
      <c r="H143" s="72">
        <f>IMABS(G143)</f>
        <v>4.00459717353623</v>
      </c>
      <c r="I143" s="72" t="str">
        <f>COMPLEX(E143-50,F143)</f>
        <v>-46.1233584952279+1.00421569683662i</v>
      </c>
      <c r="J143" s="72" t="str">
        <f>COMPLEX(E143+50,F143)</f>
        <v>53.8766415047721+1.00421569683662i</v>
      </c>
      <c r="K143" s="72" t="str">
        <f>IMDIV(I143,J143)</f>
        <v>-0.855447322264222+3.4583991756542E-002i</v>
      </c>
      <c r="L143" s="72">
        <f>IMABS(K143)</f>
        <v>0.8561461170003892</v>
      </c>
      <c r="M143" s="72">
        <f t="shared" si="29"/>
        <v>12.90299627856004</v>
      </c>
    </row>
    <row r="144" spans="1:13" ht="13.5">
      <c r="A144" s="72">
        <v>1.84999999999998</v>
      </c>
      <c r="B144" s="76">
        <f t="shared" si="24"/>
        <v>10.139844855143322</v>
      </c>
      <c r="C144" s="76">
        <f t="shared" si="25"/>
        <v>63710524.21091703</v>
      </c>
      <c r="D144" s="72">
        <f t="shared" si="26"/>
        <v>-0.0039257534719383536</v>
      </c>
      <c r="E144" s="72">
        <f t="shared" si="27"/>
        <v>3.684593164279956</v>
      </c>
      <c r="F144" s="72">
        <f t="shared" si="28"/>
        <v>1.3279734668952106</v>
      </c>
      <c r="G144" s="72" t="str">
        <f>COMPLEX(E144,F144)</f>
        <v>3.68459316427996+1.32797346689521i</v>
      </c>
      <c r="H144" s="72">
        <f>IMABS(G144)</f>
        <v>3.9165980538008096</v>
      </c>
      <c r="I144" s="72" t="str">
        <f>COMPLEX(E144-50,F144)</f>
        <v>-46.31540683572+1.32797346689521i</v>
      </c>
      <c r="J144" s="72" t="str">
        <f>COMPLEX(E144+50,F144)</f>
        <v>53.68459316428+1.32797346689521i</v>
      </c>
      <c r="K144" s="72" t="str">
        <f>IMDIV(I144,J144)</f>
        <v>-0.861592715302133+4.60494452201889E-002i</v>
      </c>
      <c r="L144" s="72">
        <f>IMABS(K144)</f>
        <v>0.8628224373918365</v>
      </c>
      <c r="M144" s="72">
        <f t="shared" si="29"/>
        <v>13.579643798693498</v>
      </c>
    </row>
    <row r="145" spans="1:13" ht="13.5">
      <c r="A145" s="72">
        <v>1.89999999999998</v>
      </c>
      <c r="B145" s="76">
        <f t="shared" si="24"/>
        <v>10.140381202579627</v>
      </c>
      <c r="C145" s="76">
        <f t="shared" si="25"/>
        <v>63713894.181248374</v>
      </c>
      <c r="D145" s="72">
        <f t="shared" si="26"/>
        <v>-0.004031961654125116</v>
      </c>
      <c r="E145" s="72">
        <f t="shared" si="27"/>
        <v>3.5061804071563127</v>
      </c>
      <c r="F145" s="72">
        <f t="shared" si="28"/>
        <v>1.63832207496794</v>
      </c>
      <c r="G145" s="72" t="str">
        <f>COMPLEX(E145,F145)</f>
        <v>3.50618040715631+1.63832207496794i</v>
      </c>
      <c r="H145" s="72">
        <f>IMABS(G145)</f>
        <v>3.870064633679138</v>
      </c>
      <c r="I145" s="72" t="str">
        <f>COMPLEX(E145-50,F145)</f>
        <v>-46.4938195928437+1.63832207496794i</v>
      </c>
      <c r="J145" s="72" t="str">
        <f>COMPLEX(E145+50,F145)</f>
        <v>53.5061804071563+1.63832207496794i</v>
      </c>
      <c r="K145" s="72" t="str">
        <f>IMDIV(I145,J145)</f>
        <v>-0.867192404129945+5.7172134333278E-002i</v>
      </c>
      <c r="L145" s="72">
        <f>IMABS(K145)</f>
        <v>0.869074978770472</v>
      </c>
      <c r="M145" s="72">
        <f t="shared" si="29"/>
        <v>14.275918852010337</v>
      </c>
    </row>
    <row r="146" spans="1:13" ht="13.5">
      <c r="A146" s="72">
        <v>1.94999999999998</v>
      </c>
      <c r="B146" s="76">
        <f t="shared" si="24"/>
        <v>10.140917550015933</v>
      </c>
      <c r="C146" s="76">
        <f t="shared" si="25"/>
        <v>63717264.15157972</v>
      </c>
      <c r="D146" s="72">
        <f t="shared" si="26"/>
        <v>-0.004138175454049042</v>
      </c>
      <c r="E146" s="72">
        <f t="shared" si="27"/>
        <v>3.340170974422392</v>
      </c>
      <c r="F146" s="72">
        <f t="shared" si="28"/>
        <v>1.9359769826000832</v>
      </c>
      <c r="G146" s="72" t="str">
        <f>COMPLEX(E146,F146)</f>
        <v>3.34017097442239+1.93597698260008i</v>
      </c>
      <c r="H146" s="72">
        <f>IMABS(G146)</f>
        <v>3.8606669133105918</v>
      </c>
      <c r="I146" s="72" t="str">
        <f>COMPLEX(E146-50,F146)</f>
        <v>-46.6598290255776+1.93597698260008i</v>
      </c>
      <c r="J146" s="72" t="str">
        <f>COMPLEX(E146+50,F146)</f>
        <v>53.3401709744224+1.93597698260008i</v>
      </c>
      <c r="K146" s="72" t="str">
        <f>IMDIV(I146,J146)</f>
        <v>-0.872293234043725+6.79547241707312E-002i</v>
      </c>
      <c r="L146" s="72">
        <f>IMABS(K146)</f>
        <v>0.8749361866419635</v>
      </c>
      <c r="M146" s="72">
        <f t="shared" si="29"/>
        <v>14.991836057919798</v>
      </c>
    </row>
    <row r="147" spans="1:13" ht="13.5">
      <c r="A147" s="72">
        <v>1.99999999999998</v>
      </c>
      <c r="B147" s="76">
        <f t="shared" si="24"/>
        <v>10.141453897452239</v>
      </c>
      <c r="C147" s="76">
        <f t="shared" si="25"/>
        <v>63720634.121911064</v>
      </c>
      <c r="D147" s="72">
        <f t="shared" si="26"/>
        <v>-0.004244394871709689</v>
      </c>
      <c r="E147" s="72">
        <f t="shared" si="27"/>
        <v>3.1854654099279722</v>
      </c>
      <c r="F147" s="72">
        <f t="shared" si="28"/>
        <v>2.2216153084261627</v>
      </c>
      <c r="G147" s="72" t="str">
        <f>COMPLEX(E147,F147)</f>
        <v>3.18546540992797+2.22161530842616i</v>
      </c>
      <c r="H147" s="72">
        <f>IMABS(G147)</f>
        <v>3.883653493359189</v>
      </c>
      <c r="I147" s="72" t="str">
        <f>COMPLEX(E147-50,F147)</f>
        <v>-46.814534590072+2.22161530842616i</v>
      </c>
      <c r="J147" s="72" t="str">
        <f>COMPLEX(E147+50,F147)</f>
        <v>53.185465409928+2.22161530842616i</v>
      </c>
      <c r="K147" s="72" t="str">
        <f>IMDIV(I147,J147)</f>
        <v>-0.876938006945664+7.84017621554742E-002i</v>
      </c>
      <c r="L147" s="72">
        <f>IMABS(K147)</f>
        <v>0.8804357468520443</v>
      </c>
      <c r="M147" s="72">
        <f t="shared" si="29"/>
        <v>15.727407626802005</v>
      </c>
    </row>
    <row r="148" spans="1:13" ht="13.5">
      <c r="A148" s="72">
        <v>2.04999999999998</v>
      </c>
      <c r="B148" s="76">
        <f t="shared" si="24"/>
        <v>10.141990244888547</v>
      </c>
      <c r="C148" s="76">
        <f t="shared" si="25"/>
        <v>63724004.09224241</v>
      </c>
      <c r="D148" s="72">
        <f t="shared" si="26"/>
        <v>-0.004350619907107278</v>
      </c>
      <c r="E148" s="72">
        <f t="shared" si="27"/>
        <v>3.0410806987936656</v>
      </c>
      <c r="F148" s="72">
        <f t="shared" si="28"/>
        <v>2.4958765134720213</v>
      </c>
      <c r="G148" s="72" t="str">
        <f>COMPLEX(E148,F148)</f>
        <v>3.04108069879367+2.49587651347202i</v>
      </c>
      <c r="H148" s="72">
        <f>IMABS(G148)</f>
        <v>3.9341544691428476</v>
      </c>
      <c r="I148" s="72" t="str">
        <f>COMPLEX(E148-50,F148)</f>
        <v>-46.9589193012063+2.49587651347202i</v>
      </c>
      <c r="J148" s="72" t="str">
        <f>COMPLEX(E148+50,F148)</f>
        <v>53.0410806987937+2.49587651347202i</v>
      </c>
      <c r="K148" s="72" t="str">
        <f>IMDIV(I148,J148)</f>
        <v>-0.881165796934961+8.85192659851598E-002i</v>
      </c>
      <c r="L148" s="72">
        <f>IMABS(K148)</f>
        <v>0.8856008255069415</v>
      </c>
      <c r="M148" s="72">
        <f t="shared" si="29"/>
        <v>16.48264363674544</v>
      </c>
    </row>
    <row r="149" spans="1:13" ht="13.5">
      <c r="A149" s="72">
        <v>2.09999999999997</v>
      </c>
      <c r="B149" s="76">
        <f t="shared" si="24"/>
        <v>10.142526592324852</v>
      </c>
      <c r="C149" s="76">
        <f t="shared" si="25"/>
        <v>63727374.06257375</v>
      </c>
      <c r="D149" s="72">
        <f t="shared" si="26"/>
        <v>-0.0044568505602413655</v>
      </c>
      <c r="E149" s="72">
        <f t="shared" si="27"/>
        <v>2.9061361397596523</v>
      </c>
      <c r="F149" s="72">
        <f t="shared" si="28"/>
        <v>2.759363520402488</v>
      </c>
      <c r="G149" s="72" t="str">
        <f>COMPLEX(E149,F149)</f>
        <v>2.90613613975965+2.75936352040249i</v>
      </c>
      <c r="H149" s="72">
        <f>IMABS(G149)</f>
        <v>4.007457336085457</v>
      </c>
      <c r="I149" s="72" t="str">
        <f>COMPLEX(E149-50,F149)</f>
        <v>-47.0938638602403+2.75936352040249i</v>
      </c>
      <c r="J149" s="72" t="str">
        <f>COMPLEX(E149+50,F149)</f>
        <v>52.9061361397597+2.75936352040249i</v>
      </c>
      <c r="K149" s="72" t="str">
        <f>IMDIV(I149,J149)</f>
        <v>-0.885012253002297+9.83143813924695E-002i</v>
      </c>
      <c r="L149" s="72">
        <f>IMABS(K149)</f>
        <v>0.890456290646984</v>
      </c>
      <c r="M149" s="72">
        <f t="shared" si="29"/>
        <v>17.257552275820704</v>
      </c>
    </row>
    <row r="150" spans="1:13" ht="13.5">
      <c r="A150" s="72">
        <v>2.14999999999997</v>
      </c>
      <c r="B150" s="76">
        <f t="shared" si="24"/>
        <v>10.143062939761158</v>
      </c>
      <c r="C150" s="76">
        <f t="shared" si="25"/>
        <v>63730744.032905094</v>
      </c>
      <c r="D150" s="72">
        <f t="shared" si="26"/>
        <v>-0.004563086831112617</v>
      </c>
      <c r="E150" s="72">
        <f t="shared" si="27"/>
        <v>2.779841122035124</v>
      </c>
      <c r="F150" s="72">
        <f t="shared" si="28"/>
        <v>3.0126441194930536</v>
      </c>
      <c r="G150" s="72" t="str">
        <f>COMPLEX(E150,F150)</f>
        <v>2.77984112203512+3.01264411949305i</v>
      </c>
      <c r="H150" s="72">
        <f>IMABS(G150)</f>
        <v>4.099212272434002</v>
      </c>
      <c r="I150" s="72" t="str">
        <f>COMPLEX(E150-50,F150)</f>
        <v>-47.2201588779649+3.01264411949305i</v>
      </c>
      <c r="J150" s="72" t="str">
        <f>COMPLEX(E150+50,F150)</f>
        <v>52.7798411220351+3.01264411949305i</v>
      </c>
      <c r="K150" s="72" t="str">
        <f>IMDIV(I150,J150)</f>
        <v>-0.888509885777216+0.107795099057544i</v>
      </c>
      <c r="L150" s="72">
        <f>IMABS(K150)</f>
        <v>0.8950249161362309</v>
      </c>
      <c r="M150" s="72">
        <f t="shared" si="29"/>
        <v>18.05214005444845</v>
      </c>
    </row>
    <row r="151" spans="1:13" ht="13.5">
      <c r="A151" s="72">
        <v>2.19999999999997</v>
      </c>
      <c r="B151" s="76">
        <f t="shared" si="24"/>
        <v>10.143599287197464</v>
      </c>
      <c r="C151" s="76">
        <f t="shared" si="25"/>
        <v>63734114.00323643</v>
      </c>
      <c r="D151" s="72">
        <f t="shared" si="26"/>
        <v>-0.004669328719719923</v>
      </c>
      <c r="E151" s="72">
        <f t="shared" si="27"/>
        <v>2.6614845284228683</v>
      </c>
      <c r="F151" s="72">
        <f t="shared" si="28"/>
        <v>3.256252552463163</v>
      </c>
      <c r="G151" s="72" t="str">
        <f>COMPLEX(E151,F151)</f>
        <v>2.66148452842287+3.25625255246316i</v>
      </c>
      <c r="H151" s="72">
        <f>IMABS(G151)</f>
        <v>4.205553540315133</v>
      </c>
      <c r="I151" s="72" t="str">
        <f>COMPLEX(E151-50,F151)</f>
        <v>-47.3385154715771+3.25625255246316i</v>
      </c>
      <c r="J151" s="72" t="str">
        <f>COMPLEX(E151+50,F151)</f>
        <v>52.6614845284229+3.25625255246316i</v>
      </c>
      <c r="K151" s="72" t="str">
        <f>IMDIV(I151,J151)</f>
        <v>-0.891688336574558+0.116970021441592i</v>
      </c>
      <c r="L151" s="72">
        <f>IMABS(K151)</f>
        <v>0.8993275685194738</v>
      </c>
      <c r="M151" s="72">
        <f t="shared" si="29"/>
        <v>18.866411991716667</v>
      </c>
    </row>
    <row r="152" spans="1:13" ht="13.5">
      <c r="A152" s="72">
        <v>2.24999999999997</v>
      </c>
      <c r="B152" s="76">
        <f t="shared" si="24"/>
        <v>10.14413563463377</v>
      </c>
      <c r="C152" s="76">
        <f t="shared" si="25"/>
        <v>63737483.97356777</v>
      </c>
      <c r="D152" s="72">
        <f t="shared" si="26"/>
        <v>-0.004775576226064615</v>
      </c>
      <c r="E152" s="72">
        <f t="shared" si="27"/>
        <v>2.550425529505727</v>
      </c>
      <c r="F152" s="72">
        <f t="shared" si="28"/>
        <v>3.4906911942687433</v>
      </c>
      <c r="G152" s="72" t="str">
        <f>COMPLEX(E152,F152)</f>
        <v>2.55042552950573+3.49069119426874i</v>
      </c>
      <c r="H152" s="72">
        <f>IMABS(G152)</f>
        <v>4.323146469332251</v>
      </c>
      <c r="I152" s="72" t="str">
        <f>COMPLEX(E152-50,F152)</f>
        <v>-47.4495744704943+3.49069119426874i</v>
      </c>
      <c r="J152" s="72" t="str">
        <f>COMPLEX(E152+50,F152)</f>
        <v>52.5504255295057+3.49069119426874i</v>
      </c>
      <c r="K152" s="72" t="str">
        <f>IMDIV(I152,J152)</f>
        <v>-0.894574627937468+0.125848171617812i</v>
      </c>
      <c r="L152" s="72">
        <f>IMABS(K152)</f>
        <v>0.9033833777798912</v>
      </c>
      <c r="M152" s="72">
        <f t="shared" si="29"/>
        <v>19.70037177912995</v>
      </c>
    </row>
    <row r="153" spans="1:13" ht="13.5">
      <c r="A153" s="72">
        <v>2.29999999999997</v>
      </c>
      <c r="B153" s="76">
        <f t="shared" si="24"/>
        <v>10.144671982070076</v>
      </c>
      <c r="C153" s="76">
        <f t="shared" si="25"/>
        <v>63740853.94389911</v>
      </c>
      <c r="D153" s="72">
        <f t="shared" si="26"/>
        <v>-0.0048818293501458054</v>
      </c>
      <c r="E153" s="72">
        <f t="shared" si="27"/>
        <v>2.4460855698855912</v>
      </c>
      <c r="F153" s="72">
        <f t="shared" si="28"/>
        <v>3.716432274648376</v>
      </c>
      <c r="G153" s="72" t="str">
        <f>COMPLEX(E153,F153)</f>
        <v>2.44608556988559+3.71643227464838i</v>
      </c>
      <c r="H153" s="72">
        <f>IMABS(G153)</f>
        <v>4.4491800893255204</v>
      </c>
      <c r="I153" s="72" t="str">
        <f>COMPLEX(E153-50,F153)</f>
        <v>-47.5539144301144+3.71643227464838i</v>
      </c>
      <c r="J153" s="72" t="str">
        <f>COMPLEX(E153+50,F153)</f>
        <v>52.4460855698856+3.71643227464838i</v>
      </c>
      <c r="K153" s="72" t="str">
        <f>IMDIV(I153,J153)</f>
        <v>-0.897193395556588+0.13443883732945i</v>
      </c>
      <c r="L153" s="72">
        <f>IMABS(K153)</f>
        <v>0.9072098930307443</v>
      </c>
      <c r="M153" s="72">
        <f t="shared" si="29"/>
        <v>20.554021924585808</v>
      </c>
    </row>
    <row r="154" spans="1:13" ht="13.5">
      <c r="A154" s="72">
        <v>2.34999999999997</v>
      </c>
      <c r="B154" s="76">
        <f t="shared" si="24"/>
        <v>10.145208329506382</v>
      </c>
      <c r="C154" s="76">
        <f t="shared" si="25"/>
        <v>63744223.91423045</v>
      </c>
      <c r="D154" s="72">
        <f t="shared" si="26"/>
        <v>-0.004988088091964382</v>
      </c>
      <c r="E154" s="72">
        <f t="shared" si="27"/>
        <v>2.347941377820381</v>
      </c>
      <c r="F154" s="72">
        <f t="shared" si="28"/>
        <v>3.933919597662454</v>
      </c>
      <c r="G154" s="72" t="str">
        <f>COMPLEX(E154,F154)</f>
        <v>2.34794137782038+3.93391959766245i</v>
      </c>
      <c r="H154" s="72">
        <f>IMABS(G154)</f>
        <v>4.581326457976309</v>
      </c>
      <c r="I154" s="72" t="str">
        <f>COMPLEX(E154-50,F154)</f>
        <v>-47.6520586221796+3.93391959766245i</v>
      </c>
      <c r="J154" s="72" t="str">
        <f>COMPLEX(E154+50,F154)</f>
        <v>52.3479413778204+3.93391959766245i</v>
      </c>
      <c r="K154" s="72" t="str">
        <f>IMDIV(I154,J154)</f>
        <v>-0.899567101925031+0.142751444520107i</v>
      </c>
      <c r="L154" s="72">
        <f>IMABS(K154)</f>
        <v>0.9108232242199231</v>
      </c>
      <c r="M154" s="72">
        <f t="shared" si="29"/>
        <v>21.427363879271617</v>
      </c>
    </row>
    <row r="155" spans="1:13" ht="13.5">
      <c r="A155" s="72">
        <v>2.39999999999997</v>
      </c>
      <c r="B155" s="76">
        <f t="shared" si="24"/>
        <v>10.145744676942687</v>
      </c>
      <c r="C155" s="76">
        <f t="shared" si="25"/>
        <v>63747593.884561785</v>
      </c>
      <c r="D155" s="72">
        <f t="shared" si="26"/>
        <v>-0.005094352451519013</v>
      </c>
      <c r="E155" s="72">
        <f t="shared" si="27"/>
        <v>2.2555188551863083</v>
      </c>
      <c r="F155" s="72">
        <f t="shared" si="28"/>
        <v>4.143570229674724</v>
      </c>
      <c r="G155" s="72" t="str">
        <f>COMPLEX(E155,F155)</f>
        <v>2.25551885518631+4.14357022967472i</v>
      </c>
      <c r="H155" s="72">
        <f>IMABS(G155)</f>
        <v>4.717683706475834</v>
      </c>
      <c r="I155" s="72" t="str">
        <f>COMPLEX(E155-50,F155)</f>
        <v>-47.7444811448137+4.14357022967472i</v>
      </c>
      <c r="J155" s="72" t="str">
        <f>COMPLEX(E155+50,F155)</f>
        <v>52.2555188551863+4.14357022967472i</v>
      </c>
      <c r="K155" s="72" t="str">
        <f>IMDIV(I155,J155)</f>
        <v>-0.901716232411598+0.150795455457004i</v>
      </c>
      <c r="L155" s="72">
        <f>IMABS(K155)</f>
        <v>0.9142381709276047</v>
      </c>
      <c r="M155" s="72">
        <f t="shared" si="29"/>
        <v>22.320398149527726</v>
      </c>
    </row>
    <row r="156" spans="1:13" ht="13.5">
      <c r="A156" s="72">
        <v>2.44999999999997</v>
      </c>
      <c r="B156" s="76">
        <f t="shared" si="24"/>
        <v>10.146281024378993</v>
      </c>
      <c r="C156" s="76">
        <f t="shared" si="25"/>
        <v>63750963.854893126</v>
      </c>
      <c r="D156" s="72">
        <f t="shared" si="26"/>
        <v>-0.00520062242881103</v>
      </c>
      <c r="E156" s="72">
        <f t="shared" si="27"/>
        <v>2.1683877261409936</v>
      </c>
      <c r="F156" s="72">
        <f t="shared" si="28"/>
        <v>4.345776135501039</v>
      </c>
      <c r="G156" s="72" t="str">
        <f>COMPLEX(E156,F156)</f>
        <v>2.16838772614099+4.34577613550104i</v>
      </c>
      <c r="H156" s="72">
        <f>IMABS(G156)</f>
        <v>4.8567144810838165</v>
      </c>
      <c r="I156" s="72" t="str">
        <f>COMPLEX(E156-50,F156)</f>
        <v>-47.831612273859+4.34577613550104i</v>
      </c>
      <c r="J156" s="72" t="str">
        <f>COMPLEX(E156+50,F156)</f>
        <v>52.168387726141+4.34577613550104i</v>
      </c>
      <c r="K156" s="72" t="str">
        <f>IMDIV(I156,J156)</f>
        <v>-0.903659474644015+0.158580287327587i</v>
      </c>
      <c r="L156" s="72">
        <f>IMABS(K156)</f>
        <v>0.9174683393135684</v>
      </c>
      <c r="M156" s="72">
        <f t="shared" si="29"/>
        <v>23.233124395724232</v>
      </c>
    </row>
    <row r="157" spans="1:13" ht="13.5">
      <c r="A157" s="72">
        <v>2.49999999999997</v>
      </c>
      <c r="B157" s="76">
        <f t="shared" si="24"/>
        <v>10.1468173718153</v>
      </c>
      <c r="C157" s="76">
        <f t="shared" si="25"/>
        <v>63754333.82522448</v>
      </c>
      <c r="D157" s="72">
        <f t="shared" si="26"/>
        <v>-0.00530689802383999</v>
      </c>
      <c r="E157" s="72">
        <f t="shared" si="27"/>
        <v>2.0861568409794673</v>
      </c>
      <c r="F157" s="72">
        <f t="shared" si="28"/>
        <v>4.540905749242873</v>
      </c>
      <c r="G157" s="72" t="str">
        <f>COMPLEX(E157,F157)</f>
        <v>2.08615684097947+4.54090574924287i</v>
      </c>
      <c r="H157" s="72">
        <f>IMABS(G157)</f>
        <v>4.997186747428236</v>
      </c>
      <c r="I157" s="72" t="str">
        <f>COMPLEX(E157-50,F157)</f>
        <v>-47.9138431590205+4.54090574924287i</v>
      </c>
      <c r="J157" s="72" t="str">
        <f>COMPLEX(E157+50,F157)</f>
        <v>52.0861568409795+4.54090574924287i</v>
      </c>
      <c r="K157" s="72" t="str">
        <f>IMDIV(I157,J157)</f>
        <v>-0.905413882215702+0.166115247835547i</v>
      </c>
      <c r="L157" s="72">
        <f>IMABS(K157)</f>
        <v>0.9205262482256409</v>
      </c>
      <c r="M157" s="72">
        <f t="shared" si="29"/>
        <v>24.165541519650098</v>
      </c>
    </row>
    <row r="158" spans="1:13" ht="13.5">
      <c r="A158" s="72">
        <v>2.54999999999997</v>
      </c>
      <c r="B158" s="76">
        <f t="shared" si="24"/>
        <v>10.147353719251607</v>
      </c>
      <c r="C158" s="76">
        <f t="shared" si="25"/>
        <v>63757703.79555582</v>
      </c>
      <c r="D158" s="72">
        <f t="shared" si="26"/>
        <v>-0.005413179236605448</v>
      </c>
      <c r="E158" s="72">
        <f t="shared" si="27"/>
        <v>2.0084700468831596</v>
      </c>
      <c r="F158" s="72">
        <f t="shared" si="28"/>
        <v>4.729305471488946</v>
      </c>
      <c r="G158" s="72" t="str">
        <f>COMPLEX(E158,F158)</f>
        <v>2.00847004688316+4.72930547148895i</v>
      </c>
      <c r="H158" s="72">
        <f>IMABS(G158)</f>
        <v>5.138120490206722</v>
      </c>
      <c r="I158" s="72" t="str">
        <f>COMPLEX(E158-50,F158)</f>
        <v>-47.9915299531168+4.72930547148895i</v>
      </c>
      <c r="J158" s="72" t="str">
        <f>COMPLEX(E158+50,F158)</f>
        <v>52.0084700468832+4.72930547148895i</v>
      </c>
      <c r="K158" s="72" t="str">
        <f>IMDIV(I158,J158)</f>
        <v>-0.906995023790417+0.173409484877833i</v>
      </c>
      <c r="L158" s="72">
        <f>IMABS(K158)</f>
        <v>0.923423425426372</v>
      </c>
      <c r="M158" s="72">
        <f t="shared" si="29"/>
        <v>25.1176477419607</v>
      </c>
    </row>
    <row r="159" spans="1:13" ht="13.5">
      <c r="A159" s="72">
        <v>2.59999999999997</v>
      </c>
      <c r="B159" s="76">
        <f t="shared" si="24"/>
        <v>10.147890066687912</v>
      </c>
      <c r="C159" s="76">
        <f t="shared" si="25"/>
        <v>63761073.76588716</v>
      </c>
      <c r="D159" s="72">
        <f t="shared" si="26"/>
        <v>-0.005519466067107848</v>
      </c>
      <c r="E159" s="72">
        <f t="shared" si="27"/>
        <v>1.935002550142125</v>
      </c>
      <c r="F159" s="72">
        <f t="shared" si="28"/>
        <v>4.911301088278853</v>
      </c>
      <c r="G159" s="72" t="str">
        <f>COMPLEX(E159,F159)</f>
        <v>1.93500255014213+4.91130108827885i</v>
      </c>
      <c r="H159" s="72">
        <f>IMABS(G159)</f>
        <v>5.278741634971876</v>
      </c>
      <c r="I159" s="72" t="str">
        <f>COMPLEX(E159-50,F159)</f>
        <v>-48.0649974498579+4.91130108827885i</v>
      </c>
      <c r="J159" s="72" t="str">
        <f>COMPLEX(E159+50,F159)</f>
        <v>51.9350025501421+4.91130108827885i</v>
      </c>
      <c r="K159" s="72" t="str">
        <f>IMDIV(I159,J159)</f>
        <v>-0.90841711869404+0.180471947852179i</v>
      </c>
      <c r="L159" s="72">
        <f>IMABS(K159)</f>
        <v>0.9261704948323183</v>
      </c>
      <c r="M159" s="72">
        <f t="shared" si="29"/>
        <v>26.089440670875362</v>
      </c>
    </row>
    <row r="160" spans="1:13" ht="13.5">
      <c r="A160" s="72">
        <v>2.64999999999997</v>
      </c>
      <c r="B160" s="76">
        <f t="shared" si="24"/>
        <v>10.148426414124218</v>
      </c>
      <c r="C160" s="76">
        <f t="shared" si="25"/>
        <v>63764443.736218505</v>
      </c>
      <c r="D160" s="72">
        <f t="shared" si="26"/>
        <v>-0.005625758515346968</v>
      </c>
      <c r="E160" s="72">
        <f t="shared" si="27"/>
        <v>1.8654577052916261</v>
      </c>
      <c r="F160" s="72">
        <f t="shared" si="28"/>
        <v>5.0871991099787515</v>
      </c>
      <c r="G160" s="72" t="str">
        <f>COMPLEX(E160,F160)</f>
        <v>1.86545770529163+5.08719910997875i</v>
      </c>
      <c r="H160" s="72">
        <f>IMABS(G160)</f>
        <v>5.418443248277174</v>
      </c>
      <c r="I160" s="72" t="str">
        <f>COMPLEX(E160-50,F160)</f>
        <v>-48.1345422947084+5.08719910997875i</v>
      </c>
      <c r="J160" s="72" t="str">
        <f>COMPLEX(E160+50,F160)</f>
        <v>51.8654577052916+5.08719910997875i</v>
      </c>
      <c r="K160" s="72" t="str">
        <f>IMDIV(I160,J160)</f>
        <v>-0.909693160066851+0.187311358542844i</v>
      </c>
      <c r="L160" s="72">
        <f>IMABS(K160)</f>
        <v>0.928777255595538</v>
      </c>
      <c r="M160" s="72">
        <f t="shared" si="29"/>
        <v>27.080917363171753</v>
      </c>
    </row>
    <row r="161" spans="1:13" ht="13.5">
      <c r="A161" s="72">
        <v>2.69999999999997</v>
      </c>
      <c r="B161" s="76">
        <f t="shared" si="24"/>
        <v>10.148962761560524</v>
      </c>
      <c r="C161" s="76">
        <f t="shared" si="25"/>
        <v>63767813.706549846</v>
      </c>
      <c r="D161" s="72">
        <f t="shared" si="26"/>
        <v>-0.005732056581322809</v>
      </c>
      <c r="E161" s="72">
        <f t="shared" si="27"/>
        <v>1.7995641757977974</v>
      </c>
      <c r="F161" s="72">
        <f t="shared" si="28"/>
        <v>5.257288030206833</v>
      </c>
      <c r="G161" s="72" t="str">
        <f>COMPLEX(E161,F161)</f>
        <v>1.7995641757978+5.25728803020683i</v>
      </c>
      <c r="H161" s="72">
        <f>IMABS(G161)</f>
        <v>5.556753427620379</v>
      </c>
      <c r="I161" s="72" t="str">
        <f>COMPLEX(E161-50,F161)</f>
        <v>-48.2004358242022+5.25728803020683i</v>
      </c>
      <c r="J161" s="72" t="str">
        <f>COMPLEX(E161+50,F161)</f>
        <v>51.7995641757978+5.25728803020683i</v>
      </c>
      <c r="K161" s="72" t="str">
        <f>IMDIV(I161,J161)</f>
        <v>-0.910835026612562+0.193936189868637i</v>
      </c>
      <c r="L161" s="72">
        <f>IMABS(K161)</f>
        <v>0.9312527537919393</v>
      </c>
      <c r="M161" s="72">
        <f t="shared" si="29"/>
        <v>28.09207437847157</v>
      </c>
    </row>
    <row r="162" spans="1:13" ht="13.5">
      <c r="A162" s="72">
        <v>2.74999999999997</v>
      </c>
      <c r="B162" s="76">
        <f t="shared" si="24"/>
        <v>10.14949910899683</v>
      </c>
      <c r="C162" s="76">
        <f t="shared" si="25"/>
        <v>63771183.67688119</v>
      </c>
      <c r="D162" s="72">
        <f t="shared" si="26"/>
        <v>-0.0058383602650355915</v>
      </c>
      <c r="E162" s="72">
        <f t="shared" si="27"/>
        <v>1.737073418731109</v>
      </c>
      <c r="F162" s="72">
        <f t="shared" si="28"/>
        <v>5.421839506330459</v>
      </c>
      <c r="G162" s="72" t="str">
        <f>COMPLEX(E162,F162)</f>
        <v>1.73707341873111+5.42183950633046i</v>
      </c>
      <c r="H162" s="72">
        <f>IMABS(G162)</f>
        <v>5.693309028541127</v>
      </c>
      <c r="I162" s="72" t="str">
        <f>COMPLEX(E162-50,F162)</f>
        <v>-48.2629265812689+5.42183950633046i</v>
      </c>
      <c r="J162" s="72" t="str">
        <f>COMPLEX(E162+50,F162)</f>
        <v>51.7370734187311+5.42183950633046i</v>
      </c>
      <c r="K162" s="72" t="str">
        <f>IMDIV(I162,J162)</f>
        <v>-0.911853583929153+0.200354651059828i</v>
      </c>
      <c r="L162" s="72">
        <f>IMABS(K162)</f>
        <v>0.9336053474170692</v>
      </c>
      <c r="M162" s="72">
        <f t="shared" si="29"/>
        <v>29.12290782758272</v>
      </c>
    </row>
    <row r="163" spans="1:13" ht="13.5">
      <c r="A163" s="72">
        <v>2.79999999999997</v>
      </c>
      <c r="B163" s="76">
        <f t="shared" si="24"/>
        <v>10.150035456433136</v>
      </c>
      <c r="C163" s="76">
        <f t="shared" si="25"/>
        <v>63774553.64721252</v>
      </c>
      <c r="D163" s="72">
        <f t="shared" si="26"/>
        <v>-0.0059446695664848725</v>
      </c>
      <c r="E163" s="72">
        <f t="shared" si="27"/>
        <v>1.6777574524858936</v>
      </c>
      <c r="F163" s="72">
        <f t="shared" si="28"/>
        <v>5.581109464027669</v>
      </c>
      <c r="G163" s="72" t="str">
        <f>COMPLEX(E163,F163)</f>
        <v>1.67775745248589+5.58110946402767i</v>
      </c>
      <c r="H163" s="72">
        <f>IMABS(G163)</f>
        <v>5.827834324929902</v>
      </c>
      <c r="I163" s="72" t="str">
        <f>COMPLEX(E163-50,F163)</f>
        <v>-48.3222425475141+5.58110946402767i</v>
      </c>
      <c r="J163" s="72" t="str">
        <f>COMPLEX(E163+50,F163)</f>
        <v>51.6777574524859+5.58110946402767i</v>
      </c>
      <c r="K163" s="72" t="str">
        <f>IMDIV(I163,J163)</f>
        <v>-0.912758776347516+0.206574678068999i</v>
      </c>
      <c r="L163" s="72">
        <f>IMABS(K163)</f>
        <v>0.9358427653290511</v>
      </c>
      <c r="M163" s="72">
        <f t="shared" si="29"/>
        <v>30.17341341561315</v>
      </c>
    </row>
    <row r="164" spans="1:13" ht="13.5">
      <c r="A164" s="72">
        <v>2.84999999999997</v>
      </c>
      <c r="B164" s="76">
        <f t="shared" si="24"/>
        <v>10.150571803869441</v>
      </c>
      <c r="C164" s="76">
        <f t="shared" si="25"/>
        <v>63777923.61754386</v>
      </c>
      <c r="D164" s="72">
        <f t="shared" si="26"/>
        <v>-0.006050984485671096</v>
      </c>
      <c r="E164" s="72">
        <f t="shared" si="27"/>
        <v>1.6214068722364443</v>
      </c>
      <c r="F164" s="72">
        <f t="shared" si="28"/>
        <v>5.7353391290488</v>
      </c>
      <c r="G164" s="72" t="str">
        <f>COMPLEX(E164,F164)</f>
        <v>1.62140687223644+5.7353391290488i</v>
      </c>
      <c r="H164" s="72">
        <f>IMABS(G164)</f>
        <v>5.960123754632432</v>
      </c>
      <c r="I164" s="72" t="str">
        <f>COMPLEX(E164-50,F164)</f>
        <v>-48.3785931277636+5.7353391290488i</v>
      </c>
      <c r="J164" s="72" t="str">
        <f>COMPLEX(E164+50,F164)</f>
        <v>51.6214068722364+5.7353391290488i</v>
      </c>
      <c r="K164" s="72" t="str">
        <f>IMDIV(I164,J164)</f>
        <v>-0.913559710140542+0.212603928221162i</v>
      </c>
      <c r="L164" s="72">
        <f>IMABS(K164)</f>
        <v>0.9379721607207434</v>
      </c>
      <c r="M164" s="72">
        <f t="shared" si="29"/>
        <v>31.243586480511855</v>
      </c>
    </row>
    <row r="165" spans="1:13" ht="13.5">
      <c r="A165" s="72">
        <v>2.89999999999997</v>
      </c>
      <c r="B165" s="76">
        <f t="shared" si="24"/>
        <v>10.151108151305749</v>
      </c>
      <c r="C165" s="76">
        <f t="shared" si="25"/>
        <v>63781293.58787521</v>
      </c>
      <c r="D165" s="72">
        <f t="shared" si="26"/>
        <v>-0.006157305022594484</v>
      </c>
      <c r="E165" s="72">
        <f t="shared" si="27"/>
        <v>1.5678290826265846</v>
      </c>
      <c r="F165" s="72">
        <f t="shared" si="28"/>
        <v>5.8847559896972115</v>
      </c>
      <c r="G165" s="72" t="str">
        <f>COMPLEX(E165,F165)</f>
        <v>1.56782908262658+5.88475598969721i</v>
      </c>
      <c r="H165" s="72">
        <f>IMABS(G165)</f>
        <v>6.09002800409053</v>
      </c>
      <c r="I165" s="72" t="str">
        <f>COMPLEX(E165-50,F165)</f>
        <v>-48.4321709173734+5.88475598969721i</v>
      </c>
      <c r="J165" s="72" t="str">
        <f>COMPLEX(E165+50,F165)</f>
        <v>51.5678290826266+5.88475598969721i</v>
      </c>
      <c r="K165" s="72" t="str">
        <f>IMDIV(I165,J165)</f>
        <v>-0.914264728900539+0.218449778275789i</v>
      </c>
      <c r="L165" s="72">
        <f>IMABS(K165)</f>
        <v>0.9400001596490916</v>
      </c>
      <c r="M165" s="72">
        <f t="shared" si="29"/>
        <v>32.33342202750909</v>
      </c>
    </row>
    <row r="166" spans="1:13" ht="13.5">
      <c r="A166" s="72">
        <v>2.94999999999997</v>
      </c>
      <c r="B166" s="76">
        <f t="shared" si="24"/>
        <v>10.151644498742055</v>
      </c>
      <c r="C166" s="76">
        <f t="shared" si="25"/>
        <v>63784663.55820655</v>
      </c>
      <c r="D166" s="72">
        <f t="shared" si="26"/>
        <v>-0.006263631177254592</v>
      </c>
      <c r="E166" s="72">
        <f t="shared" si="27"/>
        <v>1.51684672128407</v>
      </c>
      <c r="F166" s="72">
        <f t="shared" si="28"/>
        <v>6.0295746937778905</v>
      </c>
      <c r="G166" s="72" t="str">
        <f>COMPLEX(E166,F166)</f>
        <v>1.51684672128407+6.02957469377789i</v>
      </c>
      <c r="H166" s="72">
        <f>IMABS(G166)</f>
        <v>6.217442799392444</v>
      </c>
      <c r="I166" s="72" t="str">
        <f>COMPLEX(E166-50,F166)</f>
        <v>-48.4831532787159+6.02957469377789i</v>
      </c>
      <c r="J166" s="72" t="str">
        <f>COMPLEX(E166+50,F166)</f>
        <v>51.5168467212841+6.02957469377789i</v>
      </c>
      <c r="K166" s="72" t="str">
        <f>IMDIV(I166,J166)</f>
        <v>-0.914881481819086+0.224119325214641i</v>
      </c>
      <c r="L166" s="72">
        <f>IMABS(K166)</f>
        <v>0.9419329051000143</v>
      </c>
      <c r="M166" s="72">
        <f t="shared" si="29"/>
        <v>33.442914759982095</v>
      </c>
    </row>
    <row r="167" spans="1:13" ht="13.5">
      <c r="A167" s="72">
        <v>2.99999999999997</v>
      </c>
      <c r="B167" s="76">
        <f t="shared" si="24"/>
        <v>10.15218084617836</v>
      </c>
      <c r="C167" s="76">
        <f t="shared" si="25"/>
        <v>63788033.52853789</v>
      </c>
      <c r="D167" s="72">
        <f t="shared" si="26"/>
        <v>-0.006369962949651198</v>
      </c>
      <c r="E167" s="72">
        <f t="shared" si="27"/>
        <v>1.4682962502596089</v>
      </c>
      <c r="F167" s="72">
        <f t="shared" si="28"/>
        <v>6.169997883843205</v>
      </c>
      <c r="G167" s="72" t="str">
        <f>COMPLEX(E167,F167)</f>
        <v>1.46829625025961+6.16999788384321i</v>
      </c>
      <c r="H167" s="72">
        <f>IMABS(G167)</f>
        <v>6.342299879787783</v>
      </c>
      <c r="I167" s="72" t="str">
        <f>COMPLEX(E167-50,F167)</f>
        <v>-48.5317037497404+6.16999788384321i</v>
      </c>
      <c r="J167" s="72" t="str">
        <f>COMPLEX(E167+50,F167)</f>
        <v>51.4682962502596+6.16999788384321i</v>
      </c>
      <c r="K167" s="72" t="str">
        <f>IMDIV(I167,J167)</f>
        <v>-0.915416985541483+0.229619389186769i</v>
      </c>
      <c r="L167" s="72">
        <f>IMABS(K167)</f>
        <v>0.9437760970210894</v>
      </c>
      <c r="M167" s="72">
        <f t="shared" si="29"/>
        <v>34.572059107141584</v>
      </c>
    </row>
    <row r="168" spans="1:13" ht="13.5">
      <c r="A168" s="72">
        <v>3.04999999999997</v>
      </c>
      <c r="B168" s="76">
        <f aca="true" t="shared" si="30" ref="B168:B199">F0C+F0C*A168/Q</f>
        <v>10.152717193614667</v>
      </c>
      <c r="C168" s="76">
        <f aca="true" t="shared" si="31" ref="C168:C199">2*PI()*B168*1000000</f>
        <v>63791403.49886923</v>
      </c>
      <c r="D168" s="72">
        <f aca="true" t="shared" si="32" ref="D168:D199">1-C168*C168*Llm*CCC</f>
        <v>-0.006476300339784746</v>
      </c>
      <c r="E168" s="72">
        <f aca="true" t="shared" si="33" ref="E168:E199">C168*C168*C168*C168*CCC*CCC*RR2R*Lxxx*Lxxx/(C168*C168*CCC*CCC*RR2R*RR2R+D168*D168)</f>
        <v>1.4220266954961296</v>
      </c>
      <c r="F168" s="72">
        <f aca="true" t="shared" si="34" ref="F168:F199">C168*Llc+D168*C168*C168*C168*CCC*Lxxx*Lxxx/(C168*C168*CCC*CCC*RR2R*RR2R+D168*D168)</f>
        <v>6.306216974552436</v>
      </c>
      <c r="G168" s="72" t="str">
        <f>COMPLEX(E168,F168)</f>
        <v>1.42202669549613+6.30621697455244i</v>
      </c>
      <c r="H168" s="72">
        <f>IMABS(G168)</f>
        <v>6.464559726140441</v>
      </c>
      <c r="I168" s="72" t="str">
        <f>COMPLEX(E168-50,F168)</f>
        <v>-48.5779733045039+6.30621697455244i</v>
      </c>
      <c r="J168" s="72" t="str">
        <f>COMPLEX(E168+50,F168)</f>
        <v>51.4220266954961+6.30621697455244i</v>
      </c>
      <c r="K168" s="72" t="str">
        <f>IMDIV(I168,J168)</f>
        <v>-0.915877680209162+0.234956518140492i</v>
      </c>
      <c r="L168" s="72">
        <f>IMABS(K168)</f>
        <v>0.9455350287123261</v>
      </c>
      <c r="M168" s="72">
        <f aca="true" t="shared" si="35" ref="M168:M199">(1+L168)/(1-L168)</f>
        <v>35.72084924889374</v>
      </c>
    </row>
    <row r="169" spans="1:13" ht="13.5">
      <c r="A169" s="72">
        <v>3.09999999999997</v>
      </c>
      <c r="B169" s="76">
        <f t="shared" si="30"/>
        <v>10.153253541050972</v>
      </c>
      <c r="C169" s="76">
        <f t="shared" si="31"/>
        <v>63794773.46920058</v>
      </c>
      <c r="D169" s="72">
        <f t="shared" si="32"/>
        <v>-0.006582643347655459</v>
      </c>
      <c r="E169" s="72">
        <f t="shared" si="33"/>
        <v>1.3778985170126277</v>
      </c>
      <c r="F169" s="72">
        <f t="shared" si="34"/>
        <v>6.438412875886476</v>
      </c>
      <c r="G169" s="72" t="str">
        <f>COMPLEX(E169,F169)</f>
        <v>1.37789851701263+6.43841287588648i</v>
      </c>
      <c r="H169" s="72">
        <f>IMABS(G169)</f>
        <v>6.584205698758692</v>
      </c>
      <c r="I169" s="72" t="str">
        <f>COMPLEX(E169-50,F169)</f>
        <v>-48.6221014829874+6.43841287588648i</v>
      </c>
      <c r="J169" s="72" t="str">
        <f>COMPLEX(E169+50,F169)</f>
        <v>51.3778985170126+6.43841287588648i</v>
      </c>
      <c r="K169" s="72" t="str">
        <f>IMDIV(I169,J169)</f>
        <v>-0.916269480248084+0.240136993754468i</v>
      </c>
      <c r="L169" s="72">
        <f>IMABS(K169)</f>
        <v>0.9472146199270401</v>
      </c>
      <c r="M169" s="72">
        <f t="shared" si="35"/>
        <v>36.88927913819326</v>
      </c>
    </row>
    <row r="170" spans="1:13" ht="13.5">
      <c r="A170" s="72">
        <v>3.14999999999997</v>
      </c>
      <c r="B170" s="76">
        <f t="shared" si="30"/>
        <v>10.153789888487278</v>
      </c>
      <c r="C170" s="76">
        <f t="shared" si="31"/>
        <v>63798143.439531915</v>
      </c>
      <c r="D170" s="72">
        <f t="shared" si="32"/>
        <v>-0.006688991973262448</v>
      </c>
      <c r="E170" s="72">
        <f t="shared" si="33"/>
        <v>1.3357825947042652</v>
      </c>
      <c r="F170" s="72">
        <f t="shared" si="34"/>
        <v>6.5667566658389855</v>
      </c>
      <c r="G170" s="72" t="str">
        <f>COMPLEX(E170,F170)</f>
        <v>1.33578259470427+6.56675666583899i</v>
      </c>
      <c r="H170" s="72">
        <f>IMABS(G170)</f>
        <v>6.701239306923436</v>
      </c>
      <c r="I170" s="72" t="str">
        <f>COMPLEX(E170-50,F170)</f>
        <v>-48.6642174052957+6.56675666583899i</v>
      </c>
      <c r="J170" s="72" t="str">
        <f>COMPLEX(E170+50,F170)</f>
        <v>51.3357825947043+6.56675666583899i</v>
      </c>
      <c r="K170" s="72" t="str">
        <f>IMDIV(I170,J170)</f>
        <v>-0.916597820409576+0.24516683834884i</v>
      </c>
      <c r="L170" s="72">
        <f>IMABS(K170)</f>
        <v>0.9488194470000875</v>
      </c>
      <c r="M170" s="72">
        <f t="shared" si="35"/>
        <v>38.07734252116069</v>
      </c>
    </row>
    <row r="171" spans="1:13" ht="13.5">
      <c r="A171" s="72">
        <v>3.19999999999997</v>
      </c>
      <c r="B171" s="76">
        <f t="shared" si="30"/>
        <v>10.154326235923584</v>
      </c>
      <c r="C171" s="76">
        <f t="shared" si="31"/>
        <v>63801513.409863256</v>
      </c>
      <c r="D171" s="72">
        <f t="shared" si="32"/>
        <v>-0.006795346216606379</v>
      </c>
      <c r="E171" s="72">
        <f t="shared" si="33"/>
        <v>1.2955593165709607</v>
      </c>
      <c r="F171" s="72">
        <f t="shared" si="34"/>
        <v>6.691410216053514</v>
      </c>
      <c r="G171" s="72" t="str">
        <f>COMPLEX(E171,F171)</f>
        <v>1.29555931657096+6.69141021605351i</v>
      </c>
      <c r="H171" s="72">
        <f>IMABS(G171)</f>
        <v>6.815676387729913</v>
      </c>
      <c r="I171" s="72" t="str">
        <f>COMPLEX(E171-50,F171)</f>
        <v>-48.704440683429+6.69141021605351i</v>
      </c>
      <c r="J171" s="72" t="str">
        <f>COMPLEX(E171+50,F171)</f>
        <v>51.295559316571+6.69141021605351i</v>
      </c>
      <c r="K171" s="72" t="str">
        <f>IMDIV(I171,J171)</f>
        <v>-0.916867697522449+0.250051822514801i</v>
      </c>
      <c r="L171" s="72">
        <f>IMABS(K171)</f>
        <v>0.9503537702893016</v>
      </c>
      <c r="M171" s="72">
        <f t="shared" si="35"/>
        <v>39.285032955262125</v>
      </c>
    </row>
    <row r="172" spans="1:13" ht="13.5">
      <c r="A172" s="72">
        <v>3.24999999999997</v>
      </c>
      <c r="B172" s="76">
        <f t="shared" si="30"/>
        <v>10.15486258335989</v>
      </c>
      <c r="C172" s="76">
        <f t="shared" si="31"/>
        <v>63804883.3801946</v>
      </c>
      <c r="D172" s="72">
        <f t="shared" si="32"/>
        <v>-0.006901706077687253</v>
      </c>
      <c r="E172" s="72">
        <f t="shared" si="33"/>
        <v>1.257117757840836</v>
      </c>
      <c r="F172" s="72">
        <f t="shared" si="34"/>
        <v>6.812526773689141</v>
      </c>
      <c r="G172" s="72" t="str">
        <f>COMPLEX(E172,F172)</f>
        <v>1.25711775784084+6.81252677368914i</v>
      </c>
      <c r="H172" s="72">
        <f>IMABS(G172)</f>
        <v>6.927544016410878</v>
      </c>
      <c r="I172" s="72" t="str">
        <f>COMPLEX(E172-50,F172)</f>
        <v>-48.7428822421592+6.81252677368914i</v>
      </c>
      <c r="J172" s="72" t="str">
        <f>COMPLEX(E172+50,F172)</f>
        <v>51.2571177578408+6.81252677368914i</v>
      </c>
      <c r="K172" s="72" t="str">
        <f>IMDIV(I172,J172)</f>
        <v>-0.917083708371348+0.254797473248196i</v>
      </c>
      <c r="L172" s="72">
        <f>IMABS(K172)</f>
        <v>0.9518215591873347</v>
      </c>
      <c r="M172" s="72">
        <f t="shared" si="35"/>
        <v>40.51234382566887</v>
      </c>
    </row>
    <row r="173" spans="1:13" ht="13.5">
      <c r="A173" s="72">
        <v>3.29999999999997</v>
      </c>
      <c r="B173" s="76">
        <f t="shared" si="30"/>
        <v>10.155398930796196</v>
      </c>
      <c r="C173" s="76">
        <f t="shared" si="31"/>
        <v>63808253.35052594</v>
      </c>
      <c r="D173" s="72">
        <f t="shared" si="32"/>
        <v>-0.007008071556504847</v>
      </c>
      <c r="E173" s="72">
        <f t="shared" si="33"/>
        <v>1.2203549408745</v>
      </c>
      <c r="F173" s="72">
        <f t="shared" si="34"/>
        <v>6.930251502633597</v>
      </c>
      <c r="G173" s="72" t="str">
        <f>COMPLEX(E173,F173)</f>
        <v>1.2203549408745+6.9302515026336i</v>
      </c>
      <c r="H173" s="72">
        <f>IMABS(G173)</f>
        <v>7.036878006010341</v>
      </c>
      <c r="I173" s="72" t="str">
        <f>COMPLEX(E173-50,F173)</f>
        <v>-48.7796450591255+6.9302515026336i</v>
      </c>
      <c r="J173" s="72" t="str">
        <f>COMPLEX(E173+50,F173)</f>
        <v>51.2203549408745+6.9302515026336i</v>
      </c>
      <c r="K173" s="72" t="str">
        <f>IMDIV(I173,J173)</f>
        <v>-0.917250084076282+0.259409082413266i</v>
      </c>
      <c r="L173" s="72">
        <f>IMABS(K173)</f>
        <v>0.9532265149356888</v>
      </c>
      <c r="M173" s="72">
        <f t="shared" si="35"/>
        <v>41.759268360056964</v>
      </c>
    </row>
    <row r="174" spans="1:13" ht="13.5">
      <c r="A174" s="72">
        <v>3.34999999999997</v>
      </c>
      <c r="B174" s="76">
        <f t="shared" si="30"/>
        <v>10.155935278232503</v>
      </c>
      <c r="C174" s="76">
        <f t="shared" si="31"/>
        <v>63811623.32085729</v>
      </c>
      <c r="D174" s="72">
        <f t="shared" si="32"/>
        <v>-0.007114442653059605</v>
      </c>
      <c r="E174" s="72">
        <f t="shared" si="33"/>
        <v>1.1851751669753883</v>
      </c>
      <c r="F174" s="72">
        <f t="shared" si="34"/>
        <v>7.044721986983782</v>
      </c>
      <c r="G174" s="72" t="str">
        <f>COMPLEX(E174,F174)</f>
        <v>1.18517516697539+7.04472198698378i</v>
      </c>
      <c r="H174" s="72">
        <f>IMABS(G174)</f>
        <v>7.143720882726861</v>
      </c>
      <c r="I174" s="72" t="str">
        <f>COMPLEX(E174-50,F174)</f>
        <v>-48.8148248330246+7.04472198698378i</v>
      </c>
      <c r="J174" s="72" t="str">
        <f>COMPLEX(E174+50,F174)</f>
        <v>51.1851751669754+7.04472198698378i</v>
      </c>
      <c r="K174" s="72" t="str">
        <f>IMDIV(I174,J174)</f>
        <v>-0.917370721311745+0.263891715395334i</v>
      </c>
      <c r="L174" s="72">
        <f>IMABS(K174)</f>
        <v>0.9545720914495266</v>
      </c>
      <c r="M174" s="72">
        <f t="shared" si="35"/>
        <v>43.02579964203873</v>
      </c>
    </row>
    <row r="175" spans="1:13" ht="13.5">
      <c r="A175" s="72">
        <v>3.39999999999997</v>
      </c>
      <c r="B175" s="76">
        <f t="shared" si="30"/>
        <v>10.156471625668809</v>
      </c>
      <c r="C175" s="76">
        <f t="shared" si="31"/>
        <v>63814993.29118863</v>
      </c>
      <c r="D175" s="72">
        <f t="shared" si="32"/>
        <v>-0.007220819367350861</v>
      </c>
      <c r="E175" s="72">
        <f t="shared" si="33"/>
        <v>1.1514894123029495</v>
      </c>
      <c r="F175" s="72">
        <f t="shared" si="34"/>
        <v>7.156068699526798</v>
      </c>
      <c r="G175" s="72" t="str">
        <f>COMPLEX(E175,F175)</f>
        <v>1.15148941230295+7.1560686995268i</v>
      </c>
      <c r="H175" s="72">
        <f>IMABS(G175)</f>
        <v>7.248120245897759</v>
      </c>
      <c r="I175" s="72" t="str">
        <f>COMPLEX(E175-50,F175)</f>
        <v>-48.848510587697+7.1560686995268i</v>
      </c>
      <c r="J175" s="72" t="str">
        <f>COMPLEX(E175+50,F175)</f>
        <v>51.151489412303+7.1560686995268i</v>
      </c>
      <c r="K175" s="72" t="str">
        <f>IMDIV(I175,J175)</f>
        <v>-0.917449210670546+0.268250219828625i</v>
      </c>
      <c r="L175" s="72">
        <f>IMABS(K175)</f>
        <v>0.9558615143409183</v>
      </c>
      <c r="M175" s="72">
        <f t="shared" si="35"/>
        <v>44.311930623258455</v>
      </c>
    </row>
    <row r="176" spans="1:13" ht="13.5">
      <c r="A176" s="72">
        <v>3.44999999999997</v>
      </c>
      <c r="B176" s="76">
        <f t="shared" si="30"/>
        <v>10.157007973105115</v>
      </c>
      <c r="C176" s="76">
        <f t="shared" si="31"/>
        <v>63818363.26151997</v>
      </c>
      <c r="D176" s="72">
        <f t="shared" si="32"/>
        <v>-0.00732720169937906</v>
      </c>
      <c r="E176" s="72">
        <f t="shared" si="33"/>
        <v>1.1192147810134252</v>
      </c>
      <c r="F176" s="72">
        <f t="shared" si="34"/>
        <v>7.264415437782956</v>
      </c>
      <c r="G176" s="72" t="str">
        <f>COMPLEX(E176,F176)</f>
        <v>1.11921478101343+7.26441543778296i</v>
      </c>
      <c r="H176" s="72">
        <f>IMABS(G176)</f>
        <v>7.350127439625678</v>
      </c>
      <c r="I176" s="72" t="str">
        <f>COMPLEX(E176-50,F176)</f>
        <v>-48.8807852189866+7.26441543778296i</v>
      </c>
      <c r="J176" s="72" t="str">
        <f>COMPLEX(E176+50,F176)</f>
        <v>51.1192147810134+7.26441543778296i</v>
      </c>
      <c r="K176" s="72" t="str">
        <f>IMDIV(I176,J176)</f>
        <v>-0.917488862447565+0.272489234308713i</v>
      </c>
      <c r="L176" s="72">
        <f>IMABS(K176)</f>
        <v>0.9570977983098047</v>
      </c>
      <c r="M176" s="72">
        <f t="shared" si="35"/>
        <v>45.61765413445136</v>
      </c>
    </row>
    <row r="177" spans="1:13" ht="13.5">
      <c r="A177" s="72">
        <v>3.49999999999997</v>
      </c>
      <c r="B177" s="76">
        <f t="shared" si="30"/>
        <v>10.15754432054142</v>
      </c>
      <c r="C177" s="76">
        <f t="shared" si="31"/>
        <v>63821733.2318513</v>
      </c>
      <c r="D177" s="72">
        <f t="shared" si="32"/>
        <v>-0.007433589649143757</v>
      </c>
      <c r="E177" s="72">
        <f t="shared" si="33"/>
        <v>1.0882740095685555</v>
      </c>
      <c r="F177" s="72">
        <f t="shared" si="34"/>
        <v>7.369879729980021</v>
      </c>
      <c r="G177" s="72" t="str">
        <f>COMPLEX(E177,F177)</f>
        <v>1.08827400956856+7.36987972998002i</v>
      </c>
      <c r="H177" s="72">
        <f>IMABS(G177)</f>
        <v>7.449796477372573</v>
      </c>
      <c r="I177" s="72" t="str">
        <f>COMPLEX(E177-50,F177)</f>
        <v>-48.9117259904314+7.36987972998002i</v>
      </c>
      <c r="J177" s="72" t="str">
        <f>COMPLEX(E177+50,F177)</f>
        <v>51.0882740095686+7.36987972998002i</v>
      </c>
      <c r="K177" s="72" t="str">
        <f>IMDIV(I177,J177)</f>
        <v>-0.917492730091241+0.276613197017317i</v>
      </c>
      <c r="L177" s="72">
        <f>IMABS(K177)</f>
        <v>0.9582837630547748</v>
      </c>
      <c r="M177" s="72">
        <f t="shared" si="35"/>
        <v>46.94296289538451</v>
      </c>
    </row>
    <row r="178" spans="1:13" ht="13.5">
      <c r="A178" s="72">
        <v>3.54999999999997</v>
      </c>
      <c r="B178" s="76">
        <f t="shared" si="30"/>
        <v>10.158080667977726</v>
      </c>
      <c r="C178" s="76">
        <f t="shared" si="31"/>
        <v>63825103.20218264</v>
      </c>
      <c r="D178" s="72">
        <f t="shared" si="32"/>
        <v>-0.007539983216645396</v>
      </c>
      <c r="E178" s="72">
        <f t="shared" si="33"/>
        <v>1.0585950168540277</v>
      </c>
      <c r="F178" s="72">
        <f t="shared" si="34"/>
        <v>7.472573213176807</v>
      </c>
      <c r="G178" s="72" t="str">
        <f>COMPLEX(E178,F178)</f>
        <v>1.05859501685403+7.47257321317681i</v>
      </c>
      <c r="H178" s="72">
        <f>IMABS(G178)</f>
        <v>7.547183172283271</v>
      </c>
      <c r="I178" s="72" t="str">
        <f>COMPLEX(E178-50,F178)</f>
        <v>-48.941404983146+7.47257321317681i</v>
      </c>
      <c r="J178" s="72" t="str">
        <f>COMPLEX(E178+50,F178)</f>
        <v>51.058595016854+7.47257321317681i</v>
      </c>
      <c r="K178" s="72" t="str">
        <f>IMDIV(I178,J178)</f>
        <v>-0.917463631546274+0.280626354203513i</v>
      </c>
      <c r="L178" s="72">
        <f>IMABS(K178)</f>
        <v>0.9594220478411117</v>
      </c>
      <c r="M178" s="72">
        <f t="shared" si="35"/>
        <v>48.287849524015876</v>
      </c>
    </row>
    <row r="179" spans="1:13" ht="13.5">
      <c r="A179" s="72">
        <v>3.59999999999997</v>
      </c>
      <c r="B179" s="76">
        <f t="shared" si="30"/>
        <v>10.158617015414032</v>
      </c>
      <c r="C179" s="76">
        <f t="shared" si="31"/>
        <v>63828473.172513984</v>
      </c>
      <c r="D179" s="72">
        <f t="shared" si="32"/>
        <v>-0.007646382401883756</v>
      </c>
      <c r="E179" s="72">
        <f t="shared" si="33"/>
        <v>1.0301104953714804</v>
      </c>
      <c r="F179" s="72">
        <f t="shared" si="34"/>
        <v>7.5726019855787</v>
      </c>
      <c r="G179" s="72" t="str">
        <f>COMPLEX(E179,F179)</f>
        <v>1.03011049537148+7.5726019855787i</v>
      </c>
      <c r="H179" s="72">
        <f>IMABS(G179)</f>
        <v>7.642344435097449</v>
      </c>
      <c r="I179" s="72" t="str">
        <f>COMPLEX(E179-50,F179)</f>
        <v>-48.9698895046285+7.5726019855787i</v>
      </c>
      <c r="J179" s="72" t="str">
        <f>COMPLEX(E179+50,F179)</f>
        <v>51.0301104953715+7.5726019855787i</v>
      </c>
      <c r="K179" s="72" t="str">
        <f>IMDIV(I179,J179)</f>
        <v>-0.917404168688577+0.284532768477641i</v>
      </c>
      <c r="L179" s="72">
        <f>IMABS(K179)</f>
        <v>0.9605151248495412</v>
      </c>
      <c r="M179" s="72">
        <f t="shared" si="35"/>
        <v>49.6523065446937</v>
      </c>
    </row>
    <row r="180" spans="1:13" ht="13.5">
      <c r="A180" s="72">
        <v>3.64999999999997</v>
      </c>
      <c r="B180" s="76">
        <f t="shared" si="30"/>
        <v>10.159153362850338</v>
      </c>
      <c r="C180" s="76">
        <f t="shared" si="31"/>
        <v>63831843.14284533</v>
      </c>
      <c r="D180" s="72">
        <f t="shared" si="32"/>
        <v>-0.007752787204859279</v>
      </c>
      <c r="E180" s="72">
        <f t="shared" si="33"/>
        <v>1.0027575393037529</v>
      </c>
      <c r="F180" s="72">
        <f t="shared" si="34"/>
        <v>7.670066934950605</v>
      </c>
      <c r="G180" s="72" t="str">
        <f>COMPLEX(E180,F180)</f>
        <v>1.00275753930375+7.67006693495061i</v>
      </c>
      <c r="H180" s="72">
        <f>IMABS(G180)</f>
        <v>7.73533770880452</v>
      </c>
      <c r="I180" s="72" t="str">
        <f>COMPLEX(E180-50,F180)</f>
        <v>-48.9972424606962+7.67006693495061i</v>
      </c>
      <c r="J180" s="72" t="str">
        <f>COMPLEX(E180+50,F180)</f>
        <v>51.0027575393038+7.67006693495061i</v>
      </c>
      <c r="K180" s="72" t="str">
        <f>IMDIV(I180,J180)</f>
        <v>-0.917316745033894+0.288336326885441i</v>
      </c>
      <c r="L180" s="72">
        <f>IMABS(K180)</f>
        <v>0.9615653114174649</v>
      </c>
      <c r="M180" s="72">
        <f t="shared" si="35"/>
        <v>51.03632639575518</v>
      </c>
    </row>
    <row r="181" spans="1:13" ht="13.5">
      <c r="A181" s="72">
        <v>3.69999999999997</v>
      </c>
      <c r="B181" s="76">
        <f t="shared" si="30"/>
        <v>10.159689710286644</v>
      </c>
      <c r="C181" s="76">
        <f t="shared" si="31"/>
        <v>63835213.11317667</v>
      </c>
      <c r="D181" s="72">
        <f t="shared" si="32"/>
        <v>-0.007859197625571523</v>
      </c>
      <c r="E181" s="72">
        <f t="shared" si="33"/>
        <v>0.9764773057294976</v>
      </c>
      <c r="F181" s="72">
        <f t="shared" si="34"/>
        <v>7.765064044879483</v>
      </c>
      <c r="G181" s="72" t="str">
        <f>COMPLEX(E181,F181)</f>
        <v>0.976477305729498+7.76506404487948i</v>
      </c>
      <c r="H181" s="72">
        <f>IMABS(G181)</f>
        <v>7.8262205150177575</v>
      </c>
      <c r="I181" s="72" t="str">
        <f>COMPLEX(E181-50,F181)</f>
        <v>-49.0235226942705+7.76506404487948i</v>
      </c>
      <c r="J181" s="72" t="str">
        <f>COMPLEX(E181+50,F181)</f>
        <v>50.9764773057295+7.76506404487948i</v>
      </c>
      <c r="K181" s="72" t="str">
        <f>IMDIV(I181,J181)</f>
        <v>-0.917203581883237+0.292040748738093i</v>
      </c>
      <c r="L181" s="72">
        <f>IMABS(K181)</f>
        <v>0.9625747812730946</v>
      </c>
      <c r="M181" s="72">
        <f t="shared" si="35"/>
        <v>52.43990143635895</v>
      </c>
    </row>
    <row r="182" spans="1:13" ht="13.5">
      <c r="A182" s="72">
        <v>3.74999999999997</v>
      </c>
      <c r="B182" s="76">
        <f t="shared" si="30"/>
        <v>10.16022605772295</v>
      </c>
      <c r="C182" s="76">
        <f t="shared" si="31"/>
        <v>63838583.08350801</v>
      </c>
      <c r="D182" s="72">
        <f t="shared" si="32"/>
        <v>-0.007965613664020044</v>
      </c>
      <c r="E182" s="72">
        <f t="shared" si="33"/>
        <v>0.9512147056752054</v>
      </c>
      <c r="F182" s="72">
        <f t="shared" si="34"/>
        <v>7.857684680517239</v>
      </c>
      <c r="G182" s="72" t="str">
        <f>COMPLEX(E182,F182)</f>
        <v>0.951214705675205+7.85768468051724i</v>
      </c>
      <c r="H182" s="72">
        <f>IMABS(G182)</f>
        <v>7.915050091738403</v>
      </c>
      <c r="I182" s="72" t="str">
        <f>COMPLEX(E182-50,F182)</f>
        <v>-49.0487852943248+7.85768468051724i</v>
      </c>
      <c r="J182" s="72" t="str">
        <f>COMPLEX(E182+50,F182)</f>
        <v>50.9512147056752+7.85768468051724i</v>
      </c>
      <c r="K182" s="72" t="str">
        <f>IMDIV(I182,J182)</f>
        <v>-0.917066733052335+0.295649593181469i</v>
      </c>
      <c r="L182" s="72">
        <f>IMABS(K182)</f>
        <v>0.9635455748534425</v>
      </c>
      <c r="M182" s="72">
        <f t="shared" si="35"/>
        <v>53.86302395276876</v>
      </c>
    </row>
    <row r="183" spans="1:13" ht="13.5">
      <c r="A183" s="72">
        <v>3.79999999999997</v>
      </c>
      <c r="B183" s="76">
        <f t="shared" si="30"/>
        <v>10.160762405159257</v>
      </c>
      <c r="C183" s="76">
        <f t="shared" si="31"/>
        <v>63841953.05383936</v>
      </c>
      <c r="D183" s="72">
        <f t="shared" si="32"/>
        <v>-0.008072035320206394</v>
      </c>
      <c r="E183" s="72">
        <f t="shared" si="33"/>
        <v>0.9269181220592648</v>
      </c>
      <c r="F183" s="72">
        <f t="shared" si="34"/>
        <v>7.948015855304941</v>
      </c>
      <c r="G183" s="72" t="str">
        <f>COMPLEX(E183,F183)</f>
        <v>0.926918122059265+7.94801585530494i</v>
      </c>
      <c r="H183" s="72">
        <f>IMABS(G183)</f>
        <v>8.001883105943287</v>
      </c>
      <c r="I183" s="72" t="str">
        <f>COMPLEX(E183-50,F183)</f>
        <v>-49.0730818779407+7.94801585530494i</v>
      </c>
      <c r="J183" s="72" t="str">
        <f>COMPLEX(E183+50,F183)</f>
        <v>50.9269181220593+7.94801585530494i</v>
      </c>
      <c r="K183" s="72" t="str">
        <f>IMDIV(I183,J183)</f>
        <v>-0.916908098317703+0.2991662664934i</v>
      </c>
      <c r="L183" s="72">
        <f>IMABS(K183)</f>
        <v>0.9644796087881727</v>
      </c>
      <c r="M183" s="72">
        <f t="shared" si="35"/>
        <v>55.30568616412248</v>
      </c>
    </row>
    <row r="184" spans="1:13" ht="13.5">
      <c r="A184" s="72">
        <v>3.84999999999997</v>
      </c>
      <c r="B184" s="76">
        <f t="shared" si="30"/>
        <v>10.161298752595563</v>
      </c>
      <c r="C184" s="76">
        <f t="shared" si="31"/>
        <v>63845323.024170704</v>
      </c>
      <c r="D184" s="72">
        <f t="shared" si="32"/>
        <v>-0.008178462594129021</v>
      </c>
      <c r="E184" s="72">
        <f t="shared" si="33"/>
        <v>0.9035391519049666</v>
      </c>
      <c r="F184" s="72">
        <f t="shared" si="34"/>
        <v>8.036140480059625</v>
      </c>
      <c r="G184" s="72" t="str">
        <f>COMPLEX(E184,F184)</f>
        <v>0.903539151904967+8.03614048005963i</v>
      </c>
      <c r="H184" s="72">
        <f>IMABS(G184)</f>
        <v>8.086775427466636</v>
      </c>
      <c r="I184" s="72" t="str">
        <f>COMPLEX(E184-50,F184)</f>
        <v>-49.096460848095+8.03614048005963i</v>
      </c>
      <c r="J184" s="72" t="str">
        <f>COMPLEX(E184+50,F184)</f>
        <v>50.903539151905+8.03614048005963i</v>
      </c>
      <c r="K184" s="72" t="str">
        <f>IMDIV(I184,J184)</f>
        <v>-0.916729435698879+0.3025940291023i</v>
      </c>
      <c r="L184" s="72">
        <f>IMABS(K184)</f>
        <v>0.9653786846233703</v>
      </c>
      <c r="M184" s="72">
        <f t="shared" si="35"/>
        <v>56.76788022762567</v>
      </c>
    </row>
    <row r="185" spans="1:13" ht="13.5">
      <c r="A185" s="72">
        <v>3.89999999999997</v>
      </c>
      <c r="B185" s="76">
        <f t="shared" si="30"/>
        <v>10.161835100031869</v>
      </c>
      <c r="C185" s="76">
        <f t="shared" si="31"/>
        <v>63848692.99450204</v>
      </c>
      <c r="D185" s="72">
        <f t="shared" si="32"/>
        <v>-0.008284895485787924</v>
      </c>
      <c r="E185" s="72">
        <f t="shared" si="33"/>
        <v>0.8810323704764036</v>
      </c>
      <c r="F185" s="72">
        <f t="shared" si="34"/>
        <v>8.122137595720105</v>
      </c>
      <c r="G185" s="72" t="str">
        <f>COMPLEX(E185,F185)</f>
        <v>0.881032370476404+8.1221375957201i</v>
      </c>
      <c r="H185" s="72">
        <f>IMABS(G185)</f>
        <v>8.169781953126849</v>
      </c>
      <c r="I185" s="72" t="str">
        <f>COMPLEX(E185-50,F185)</f>
        <v>-49.1189676295236+8.1221375957201i</v>
      </c>
      <c r="J185" s="72" t="str">
        <f>COMPLEX(E185+50,F185)</f>
        <v>50.8810323704764+8.1221375957201i</v>
      </c>
      <c r="K185" s="72" t="str">
        <f>IMDIV(I185,J185)</f>
        <v>-0.916532372684603+0.305936002325074i</v>
      </c>
      <c r="L185" s="72">
        <f>IMABS(K185)</f>
        <v>0.9662444968523836</v>
      </c>
      <c r="M185" s="72">
        <f t="shared" si="35"/>
        <v>58.249598243397095</v>
      </c>
    </row>
    <row r="186" spans="1:13" ht="13.5">
      <c r="A186" s="72">
        <v>3.94999999999997</v>
      </c>
      <c r="B186" s="76">
        <f t="shared" si="30"/>
        <v>10.162371447468175</v>
      </c>
      <c r="C186" s="76">
        <f t="shared" si="31"/>
        <v>63852062.96483338</v>
      </c>
      <c r="D186" s="72">
        <f t="shared" si="32"/>
        <v>-0.008391333995184436</v>
      </c>
      <c r="E186" s="72">
        <f t="shared" si="33"/>
        <v>0.8593551152482601</v>
      </c>
      <c r="F186" s="72">
        <f t="shared" si="34"/>
        <v>8.206082590922849</v>
      </c>
      <c r="G186" s="72" t="str">
        <f>COMPLEX(E186,F186)</f>
        <v>0.85935511524826+8.20608259092285i</v>
      </c>
      <c r="H186" s="72">
        <f>IMABS(G186)</f>
        <v>8.25095647201889</v>
      </c>
      <c r="I186" s="72" t="str">
        <f>COMPLEX(E186-50,F186)</f>
        <v>-49.1406448847517+8.20608259092285i</v>
      </c>
      <c r="J186" s="72" t="str">
        <f>COMPLEX(E186+50,F186)</f>
        <v>50.8593551152483+8.20608259092285i</v>
      </c>
      <c r="K186" s="72" t="str">
        <f>IMDIV(I186,J186)</f>
        <v>-0.916318416500267+0.309195174824248i</v>
      </c>
      <c r="L186" s="72">
        <f>IMABS(K186)</f>
        <v>0.9670786403142995</v>
      </c>
      <c r="M186" s="72">
        <f t="shared" si="35"/>
        <v>59.75083225887248</v>
      </c>
    </row>
    <row r="187" spans="1:13" ht="13.5">
      <c r="A187" s="72">
        <v>3.99999999999997</v>
      </c>
      <c r="B187" s="76">
        <f t="shared" si="30"/>
        <v>10.16290779490448</v>
      </c>
      <c r="C187" s="76">
        <f t="shared" si="31"/>
        <v>63855432.93516472</v>
      </c>
      <c r="D187" s="72">
        <f t="shared" si="32"/>
        <v>-0.008497778122317223</v>
      </c>
      <c r="E187" s="72">
        <f t="shared" si="33"/>
        <v>0.8384672878370775</v>
      </c>
      <c r="F187" s="72">
        <f t="shared" si="34"/>
        <v>8.288047405502319</v>
      </c>
      <c r="G187" s="72" t="str">
        <f>COMPLEX(E187,F187)</f>
        <v>0.838467287837077+8.28804740550232i</v>
      </c>
      <c r="H187" s="72">
        <f>IMABS(G187)</f>
        <v>8.33035156452755</v>
      </c>
      <c r="I187" s="72" t="str">
        <f>COMPLEX(E187-50,F187)</f>
        <v>-49.1615327121629+8.28804740550232i</v>
      </c>
      <c r="J187" s="72" t="str">
        <f>COMPLEX(E187+50,F187)</f>
        <v>50.8384672878371+8.28804740550232i</v>
      </c>
      <c r="K187" s="72" t="str">
        <f>IMDIV(I187,J187)</f>
        <v>-0.916088963504438+0.312374408787182i</v>
      </c>
      <c r="L187" s="72">
        <f>IMABS(K187)</f>
        <v>0.9678826170149855</v>
      </c>
      <c r="M187" s="72">
        <f t="shared" si="35"/>
        <v>61.271574272821915</v>
      </c>
    </row>
    <row r="188" spans="1:13" ht="13.5">
      <c r="A188" s="72">
        <v>4.04999999999997</v>
      </c>
      <c r="B188" s="76">
        <f t="shared" si="30"/>
        <v>10.163444142340786</v>
      </c>
      <c r="C188" s="76">
        <f t="shared" si="31"/>
        <v>63858802.90549606</v>
      </c>
      <c r="D188" s="72">
        <f t="shared" si="32"/>
        <v>-0.008604227867186953</v>
      </c>
      <c r="E188" s="72">
        <f t="shared" si="33"/>
        <v>0.8183311722147936</v>
      </c>
      <c r="F188" s="72">
        <f t="shared" si="34"/>
        <v>8.368100720934699</v>
      </c>
      <c r="G188" s="72" t="str">
        <f>COMPLEX(E188,F188)</f>
        <v>0.818331172214794+8.3681007209347i</v>
      </c>
      <c r="H188" s="72">
        <f>IMABS(G188)</f>
        <v>8.408018528947606</v>
      </c>
      <c r="I188" s="72" t="str">
        <f>COMPLEX(E188-50,F188)</f>
        <v>-49.1816688277852+8.3681007209347i</v>
      </c>
      <c r="J188" s="72" t="str">
        <f>COMPLEX(E188+50,F188)</f>
        <v>50.8183311722148+8.3681007209347i</v>
      </c>
      <c r="K188" s="72" t="str">
        <f>IMDIV(I188,J188)</f>
        <v>-0.915845307793649+0.315476445832463i</v>
      </c>
      <c r="L188" s="72">
        <f>IMABS(K188)</f>
        <v>0.968657842420494</v>
      </c>
      <c r="M188" s="72">
        <f t="shared" si="35"/>
        <v>62.811816239088806</v>
      </c>
    </row>
    <row r="189" spans="1:13" ht="13.5">
      <c r="A189" s="72">
        <v>4.09999999999997</v>
      </c>
      <c r="B189" s="76">
        <f t="shared" si="30"/>
        <v>10.163980489777092</v>
      </c>
      <c r="C189" s="76">
        <f t="shared" si="31"/>
        <v>63862172.875827394</v>
      </c>
      <c r="D189" s="72">
        <f t="shared" si="32"/>
        <v>-0.008710683229793403</v>
      </c>
      <c r="E189" s="72">
        <f t="shared" si="33"/>
        <v>0.7989112677042255</v>
      </c>
      <c r="F189" s="72">
        <f t="shared" si="34"/>
        <v>8.446308138643843</v>
      </c>
      <c r="G189" s="72" t="str">
        <f>COMPLEX(E189,F189)</f>
        <v>0.798911267704225+8.44630813864384i</v>
      </c>
      <c r="H189" s="72">
        <f>IMABS(G189)</f>
        <v>8.484007330653712</v>
      </c>
      <c r="I189" s="72" t="str">
        <f>COMPLEX(E189-50,F189)</f>
        <v>-49.2010887322958+8.44630813864384i</v>
      </c>
      <c r="J189" s="72" t="str">
        <f>COMPLEX(E189+50,F189)</f>
        <v>50.7989112677042+8.44630813864384i</v>
      </c>
      <c r="K189" s="72" t="str">
        <f>IMDIV(I189,J189)</f>
        <v>-0.915588649087197+0.318503912649114i</v>
      </c>
      <c r="L189" s="72">
        <f>IMABS(K189)</f>
        <v>0.9694056512678854</v>
      </c>
      <c r="M189" s="72">
        <f t="shared" si="35"/>
        <v>64.37155006998454</v>
      </c>
    </row>
    <row r="190" spans="1:13" ht="13.5">
      <c r="A190" s="72">
        <v>4.14999999999997</v>
      </c>
      <c r="B190" s="76">
        <f t="shared" si="30"/>
        <v>10.164516837213398</v>
      </c>
      <c r="C190" s="76">
        <f t="shared" si="31"/>
        <v>63865542.846158735</v>
      </c>
      <c r="D190" s="72">
        <f t="shared" si="32"/>
        <v>-0.008817144210136796</v>
      </c>
      <c r="E190" s="72">
        <f t="shared" si="33"/>
        <v>0.7801741354039178</v>
      </c>
      <c r="F190" s="72">
        <f t="shared" si="34"/>
        <v>8.522732347039254</v>
      </c>
      <c r="G190" s="72" t="str">
        <f>COMPLEX(E190,F190)</f>
        <v>0.780174135403918+8.52273234703925i</v>
      </c>
      <c r="H190" s="72">
        <f>IMABS(G190)</f>
        <v>8.558366569668678</v>
      </c>
      <c r="I190" s="72" t="str">
        <f>COMPLEX(E190-50,F190)</f>
        <v>-49.2198258645961+8.52273234703925i</v>
      </c>
      <c r="J190" s="72" t="str">
        <f>COMPLEX(E190+50,F190)</f>
        <v>50.7801741354039+8.52273234703925i</v>
      </c>
      <c r="K190" s="72" t="str">
        <f>IMDIV(I190,J190)</f>
        <v>-0.91532009995661+0.321459326376231i</v>
      </c>
      <c r="L190" s="72">
        <f>IMABS(K190)</f>
        <v>0.9701273029344339</v>
      </c>
      <c r="M190" s="72">
        <f t="shared" si="35"/>
        <v>65.95076763943685</v>
      </c>
    </row>
    <row r="191" spans="1:13" ht="13.5">
      <c r="A191" s="72">
        <v>4.19999999999997</v>
      </c>
      <c r="B191" s="76">
        <f t="shared" si="30"/>
        <v>10.165053184649706</v>
      </c>
      <c r="C191" s="76">
        <f t="shared" si="31"/>
        <v>63868912.81649009</v>
      </c>
      <c r="D191" s="72">
        <f t="shared" si="32"/>
        <v>-0.008923610808217575</v>
      </c>
      <c r="E191" s="72">
        <f t="shared" si="33"/>
        <v>0.7620882568297566</v>
      </c>
      <c r="F191" s="72">
        <f t="shared" si="34"/>
        <v>8.597433278076304</v>
      </c>
      <c r="G191" s="72" t="str">
        <f>COMPLEX(E191,F191)</f>
        <v>0.762088256829757+8.5974332780763i</v>
      </c>
      <c r="H191" s="72">
        <f>IMABS(G191)</f>
        <v>8.63114346319024</v>
      </c>
      <c r="I191" s="72" t="str">
        <f>COMPLEX(E191-50,F191)</f>
        <v>-49.2379117431702+8.5974332780763i</v>
      </c>
      <c r="J191" s="72" t="str">
        <f>COMPLEX(E191+50,F191)</f>
        <v>50.7620882568298+8.5974332780763i</v>
      </c>
      <c r="K191" s="72" t="str">
        <f>IMDIV(I191,J191)</f>
        <v>-0.915040692458372+0.324345099730933i</v>
      </c>
      <c r="L191" s="72">
        <f>IMABS(K191)</f>
        <v>0.970823986402358</v>
      </c>
      <c r="M191" s="72">
        <f t="shared" si="35"/>
        <v>67.54946078588475</v>
      </c>
    </row>
    <row r="192" spans="1:13" ht="13.5">
      <c r="A192" s="72">
        <v>4.24999999999997</v>
      </c>
      <c r="B192" s="76">
        <f t="shared" si="30"/>
        <v>10.165589532086011</v>
      </c>
      <c r="C192" s="76">
        <f t="shared" si="31"/>
        <v>63872282.78682143</v>
      </c>
      <c r="D192" s="72">
        <f t="shared" si="32"/>
        <v>-0.00903008302403463</v>
      </c>
      <c r="E192" s="72">
        <f t="shared" si="33"/>
        <v>0.7446239036808783</v>
      </c>
      <c r="F192" s="72">
        <f t="shared" si="34"/>
        <v>8.6704682540731</v>
      </c>
      <c r="G192" s="72" t="str">
        <f>COMPLEX(E192,F192)</f>
        <v>0.744623903680878+8.6704682540731i</v>
      </c>
      <c r="H192" s="72">
        <f>IMABS(G192)</f>
        <v>8.702383840237248</v>
      </c>
      <c r="I192" s="72" t="str">
        <f>COMPLEX(E192-50,F192)</f>
        <v>-49.2553760963191+8.6704682540731i</v>
      </c>
      <c r="J192" s="72" t="str">
        <f>COMPLEX(E192+50,F192)</f>
        <v>50.7446239036809+8.6704682540731i</v>
      </c>
      <c r="K192" s="72" t="str">
        <f>IMDIV(I192,J192)</f>
        <v>-0.914751384222885+0.327163545893239i</v>
      </c>
      <c r="L192" s="72">
        <f>IMABS(K192)</f>
        <v>0.9714968248528256</v>
      </c>
      <c r="M192" s="72">
        <f t="shared" si="35"/>
        <v>69.16762131492804</v>
      </c>
    </row>
    <row r="193" spans="1:13" ht="13.5">
      <c r="A193" s="72">
        <v>4.29999999999997</v>
      </c>
      <c r="B193" s="76">
        <f t="shared" si="30"/>
        <v>10.166125879522317</v>
      </c>
      <c r="C193" s="76">
        <f t="shared" si="31"/>
        <v>63875652.75715277</v>
      </c>
      <c r="D193" s="72">
        <f t="shared" si="32"/>
        <v>-0.009136560857588405</v>
      </c>
      <c r="E193" s="72">
        <f t="shared" si="33"/>
        <v>0.7277530177444931</v>
      </c>
      <c r="F193" s="72">
        <f t="shared" si="34"/>
        <v>8.741892125466968</v>
      </c>
      <c r="G193" s="72" t="str">
        <f>COMPLEX(E193,F193)</f>
        <v>0.727753017744493+8.74189212546697i</v>
      </c>
      <c r="H193" s="72">
        <f>IMABS(G193)</f>
        <v>8.77213214607131</v>
      </c>
      <c r="I193" s="72" t="str">
        <f>COMPLEX(E193-50,F193)</f>
        <v>-49.2722469822555+8.74189212546697i</v>
      </c>
      <c r="J193" s="72" t="str">
        <f>COMPLEX(E193+50,F193)</f>
        <v>50.7277530177445+8.74189212546697i</v>
      </c>
      <c r="K193" s="72" t="str">
        <f>IMDIV(I193,J193)</f>
        <v>-0.914453064047602+0.329916883157029i</v>
      </c>
      <c r="L193" s="72">
        <f>IMABS(K193)</f>
        <v>0.9721468799199514</v>
      </c>
      <c r="M193" s="72">
        <f t="shared" si="35"/>
        <v>70.8052410018013</v>
      </c>
    </row>
    <row r="194" spans="1:13" ht="13.5">
      <c r="A194" s="72">
        <v>4.34999999999997</v>
      </c>
      <c r="B194" s="76">
        <f t="shared" si="30"/>
        <v>10.166662226958623</v>
      </c>
      <c r="C194" s="76">
        <f t="shared" si="31"/>
        <v>63879022.727484114</v>
      </c>
      <c r="D194" s="72">
        <f t="shared" si="32"/>
        <v>-0.009243044308879123</v>
      </c>
      <c r="E194" s="72">
        <f t="shared" si="33"/>
        <v>0.7114491000533827</v>
      </c>
      <c r="F194" s="72">
        <f t="shared" si="34"/>
        <v>8.811757400130865</v>
      </c>
      <c r="G194" s="72" t="str">
        <f>COMPLEX(E194,F194)</f>
        <v>0.711449100053383+8.81175740013087i</v>
      </c>
      <c r="H194" s="72">
        <f>IMABS(G194)</f>
        <v>8.840431454444287</v>
      </c>
      <c r="I194" s="72" t="str">
        <f>COMPLEX(E194-50,F194)</f>
        <v>-49.2885508999466+8.81175740013087i</v>
      </c>
      <c r="J194" s="72" t="str">
        <f>COMPLEX(E194+50,F194)</f>
        <v>50.7114491000534+8.81175740013087i</v>
      </c>
      <c r="K194" s="72" t="str">
        <f>IMDIV(I194,J194)</f>
        <v>-0.914146557037848+0.332607239356044i</v>
      </c>
      <c r="L194" s="72">
        <f>IMABS(K194)</f>
        <v>0.9727751556326879</v>
      </c>
      <c r="M194" s="72">
        <f t="shared" si="35"/>
        <v>72.46231159364602</v>
      </c>
    </row>
    <row r="195" spans="1:13" ht="13.5">
      <c r="A195" s="72">
        <v>4.39999999999997</v>
      </c>
      <c r="B195" s="76">
        <f t="shared" si="30"/>
        <v>10.167198574394929</v>
      </c>
      <c r="C195" s="76">
        <f t="shared" si="31"/>
        <v>63882392.697815455</v>
      </c>
      <c r="D195" s="72">
        <f t="shared" si="32"/>
        <v>-0.009349533377906782</v>
      </c>
      <c r="E195" s="72">
        <f t="shared" si="33"/>
        <v>0.6956871084930903</v>
      </c>
      <c r="F195" s="72">
        <f t="shared" si="34"/>
        <v>8.880114364834444</v>
      </c>
      <c r="G195" s="72" t="str">
        <f>COMPLEX(E195,F195)</f>
        <v>0.69568710849309+8.88011436483444i</v>
      </c>
      <c r="H195" s="72">
        <f>IMABS(G195)</f>
        <v>8.907323486068217</v>
      </c>
      <c r="I195" s="72" t="str">
        <f>COMPLEX(E195-50,F195)</f>
        <v>-49.3043128915069+8.88011436483444i</v>
      </c>
      <c r="J195" s="72" t="str">
        <f>COMPLEX(E195+50,F195)</f>
        <v>50.6956871084931+8.88011436483444i</v>
      </c>
      <c r="K195" s="72" t="str">
        <f>IMDIV(I195,J195)</f>
        <v>-0.913832629334667+0.335236656074368i</v>
      </c>
      <c r="L195" s="72">
        <f>IMABS(K195)</f>
        <v>0.9733826020700365</v>
      </c>
      <c r="M195" s="72">
        <f t="shared" si="35"/>
        <v>74.13882481159344</v>
      </c>
    </row>
    <row r="196" spans="1:13" ht="13.5">
      <c r="A196" s="72">
        <v>4.44999999999997</v>
      </c>
      <c r="B196" s="76">
        <f t="shared" si="30"/>
        <v>10.167734921831235</v>
      </c>
      <c r="C196" s="76">
        <f t="shared" si="31"/>
        <v>63885762.6681468</v>
      </c>
      <c r="D196" s="72">
        <f t="shared" si="32"/>
        <v>-0.00945602806467094</v>
      </c>
      <c r="E196" s="72">
        <f t="shared" si="33"/>
        <v>0.6804433631342909</v>
      </c>
      <c r="F196" s="72">
        <f t="shared" si="34"/>
        <v>8.94701119938477</v>
      </c>
      <c r="G196" s="72" t="str">
        <f>COMPLEX(E196,F196)</f>
        <v>0.680443363134291+8.94701119938477i</v>
      </c>
      <c r="H196" s="72">
        <f>IMABS(G196)</f>
        <v>8.972848631975802</v>
      </c>
      <c r="I196" s="72" t="str">
        <f>COMPLEX(E196-50,F196)</f>
        <v>-49.3195566368657+8.94701119938477i</v>
      </c>
      <c r="J196" s="72" t="str">
        <f>COMPLEX(E196+50,F196)</f>
        <v>50.6804433631343+8.94701119938477i</v>
      </c>
      <c r="K196" s="72" t="str">
        <f>IMDIV(I196,J196)</f>
        <v>-0.913511992465444+0.337807092650632i</v>
      </c>
      <c r="L196" s="72">
        <f>IMABS(K196)</f>
        <v>0.9739701187527562</v>
      </c>
      <c r="M196" s="72">
        <f t="shared" si="35"/>
        <v>75.83477235270794</v>
      </c>
    </row>
    <row r="197" spans="1:13" ht="13.5">
      <c r="A197" s="72">
        <v>4.49999999999997</v>
      </c>
      <c r="B197" s="76">
        <f t="shared" si="30"/>
        <v>10.16827126926754</v>
      </c>
      <c r="C197" s="76">
        <f t="shared" si="31"/>
        <v>63889132.63847813</v>
      </c>
      <c r="D197" s="72">
        <f t="shared" si="32"/>
        <v>-0.009562528369171819</v>
      </c>
      <c r="E197" s="72">
        <f t="shared" si="33"/>
        <v>0.6656954586341327</v>
      </c>
      <c r="F197" s="72">
        <f t="shared" si="34"/>
        <v>9.01249408394418</v>
      </c>
      <c r="G197" s="72" t="str">
        <f>COMPLEX(E197,F197)</f>
        <v>0.665695458634133+9.01249408394418i</v>
      </c>
      <c r="H197" s="72">
        <f>IMABS(G197)</f>
        <v>9.037045980671722</v>
      </c>
      <c r="I197" s="72" t="str">
        <f>COMPLEX(E197-50,F197)</f>
        <v>-49.3343045413659+9.01249408394418i</v>
      </c>
      <c r="J197" s="72" t="str">
        <f>COMPLEX(E197+50,F197)</f>
        <v>50.6656954586341+9.01249408394418i</v>
      </c>
      <c r="K197" s="72" t="str">
        <f>IMDIV(I197,J197)</f>
        <v>-0.913185307349709+0.340320429985134i</v>
      </c>
      <c r="L197" s="72">
        <f>IMABS(K197)</f>
        <v>0.9745385577926864</v>
      </c>
      <c r="M197" s="72">
        <f t="shared" si="35"/>
        <v>77.55014589179535</v>
      </c>
    </row>
    <row r="198" spans="1:13" ht="13.5">
      <c r="A198" s="72">
        <v>4.54999999999997</v>
      </c>
      <c r="B198" s="76">
        <f t="shared" si="30"/>
        <v>10.168807616703846</v>
      </c>
      <c r="C198" s="76">
        <f t="shared" si="31"/>
        <v>63892502.60880947</v>
      </c>
      <c r="D198" s="72">
        <f t="shared" si="32"/>
        <v>-0.00966903429140964</v>
      </c>
      <c r="E198" s="72">
        <f t="shared" si="33"/>
        <v>0.6514221831127407</v>
      </c>
      <c r="F198" s="72">
        <f t="shared" si="34"/>
        <v>9.076607299982824</v>
      </c>
      <c r="G198" s="72" t="str">
        <f>COMPLEX(E198,F198)</f>
        <v>0.651422183112741+9.07660729998282i</v>
      </c>
      <c r="H198" s="72">
        <f>IMABS(G198)</f>
        <v>9.099953348163536</v>
      </c>
      <c r="I198" s="72" t="str">
        <f>COMPLEX(E198-50,F198)</f>
        <v>-49.3485778168873+9.07660729998282i</v>
      </c>
      <c r="J198" s="72" t="str">
        <f>COMPLEX(E198+50,F198)</f>
        <v>50.6514221831127+9.07660729998282i</v>
      </c>
      <c r="K198" s="72" t="str">
        <f>IMDIV(I198,J198)</f>
        <v>-0.912853187989576+0.34277847415882i</v>
      </c>
      <c r="L198" s="72">
        <f>IMABS(K198)</f>
        <v>0.97508872681894</v>
      </c>
      <c r="M198" s="72">
        <f t="shared" si="35"/>
        <v>79.28493708304704</v>
      </c>
    </row>
    <row r="199" spans="1:13" ht="13.5">
      <c r="A199" s="72">
        <v>4.59999999999997</v>
      </c>
      <c r="B199" s="76">
        <f t="shared" si="30"/>
        <v>10.169343964140152</v>
      </c>
      <c r="C199" s="76">
        <f t="shared" si="31"/>
        <v>63895872.57914081</v>
      </c>
      <c r="D199" s="72">
        <f t="shared" si="32"/>
        <v>-0.009775545831384402</v>
      </c>
      <c r="E199" s="72">
        <f t="shared" si="33"/>
        <v>0.6376034429656281</v>
      </c>
      <c r="F199" s="72">
        <f t="shared" si="34"/>
        <v>9.139393325293028</v>
      </c>
      <c r="G199" s="72" t="str">
        <f>COMPLEX(E199,F199)</f>
        <v>0.637603442965628+9.13939332529303i</v>
      </c>
      <c r="H199" s="72">
        <f>IMABS(G199)</f>
        <v>9.16160731012263</v>
      </c>
      <c r="I199" s="72" t="str">
        <f>COMPLEX(E199-50,F199)</f>
        <v>-49.3623965570344+9.13939332529303i</v>
      </c>
      <c r="J199" s="72" t="str">
        <f>COMPLEX(E199+50,F199)</f>
        <v>50.6376034429656+9.13939332529303i</v>
      </c>
      <c r="K199" s="72" t="str">
        <f>IMDIV(I199,J199)</f>
        <v>-0.912516204871564+0.345182959872997i</v>
      </c>
      <c r="L199" s="72">
        <f>IMABS(K199)</f>
        <v>0.9756213916985857</v>
      </c>
      <c r="M199" s="72">
        <f t="shared" si="35"/>
        <v>81.03913756159642</v>
      </c>
    </row>
    <row r="200" spans="1:13" ht="13.5">
      <c r="A200" s="72">
        <v>4.64999999999997</v>
      </c>
      <c r="B200" s="76">
        <f>F0C+F0C*A200/Q</f>
        <v>10.16988031157646</v>
      </c>
      <c r="C200" s="76">
        <f>2*PI()*B200*1000000</f>
        <v>63899242.54947216</v>
      </c>
      <c r="D200" s="72">
        <f>1-C200*C200*Llm*CCC</f>
        <v>-0.00988206298909633</v>
      </c>
      <c r="E200" s="72">
        <f>C200*C200*C200*C200*CCC*CCC*RR2R*Lxxx*Lxxx/(C200*C200*CCC*CCC*RR2R*RR2R+D200*D200)</f>
        <v>0.6242201931228256</v>
      </c>
      <c r="F200" s="72">
        <f aca="true" t="shared" si="36" ref="F200:F206">C200*Llc+D200*C200*C200*C200*CCC*Lxxx*Lxxx/(C200*C200*CCC*CCC*RR2R*RR2R+D200*D200)</f>
        <v>9.200892923459925</v>
      </c>
      <c r="G200" s="72" t="str">
        <f>COMPLEX(E200,F200)</f>
        <v>0.624220193122826+9.20089292345993i</v>
      </c>
      <c r="H200" s="72">
        <f>IMABS(G200)</f>
        <v>9.222043235556713</v>
      </c>
      <c r="I200" s="72" t="str">
        <f>COMPLEX(E200-50,F200)</f>
        <v>-49.3757798068772+9.20089292345993i</v>
      </c>
      <c r="J200" s="72" t="str">
        <f>COMPLEX(E200+50,F200)</f>
        <v>50.6242201931228+9.20089292345993i</v>
      </c>
      <c r="K200" s="72" t="str">
        <f>IMDIV(I200,J200)</f>
        <v>-0.91217488810411+0.347535553718316i</v>
      </c>
      <c r="L200" s="72">
        <f>IMABS(K200)</f>
        <v>0.9761372790678788</v>
      </c>
      <c r="M200" s="72">
        <f>(1+L200)/(1-L200)</f>
        <v>82.81273894494728</v>
      </c>
    </row>
    <row r="201" spans="1:13" ht="13.5">
      <c r="A201" s="72">
        <v>4.69999999999997</v>
      </c>
      <c r="B201" s="76">
        <f>F0C+F0C*A201/Q</f>
        <v>10.170416659012766</v>
      </c>
      <c r="C201" s="76">
        <f>2*PI()*B201*1000000</f>
        <v>63902612.5198035</v>
      </c>
      <c r="D201" s="72">
        <f>1-C201*C201*Llm*CCC</f>
        <v>-0.009988585764544533</v>
      </c>
      <c r="E201" s="72">
        <f>C201*C201*C201*C201*CCC*CCC*RR2R*Lxxx*Lxxx/(C201*C201*CCC*CCC*RR2R*RR2R+D201*D201)</f>
        <v>0.6112543723105449</v>
      </c>
      <c r="F201" s="72">
        <f t="shared" si="36"/>
        <v>9.261145228152476</v>
      </c>
      <c r="G201" s="72" t="str">
        <f>COMPLEX(E201,F201)</f>
        <v>0.611254372310545+9.26114522815248i</v>
      </c>
      <c r="H201" s="72">
        <f>IMABS(G201)</f>
        <v>9.281295321483968</v>
      </c>
      <c r="I201" s="72" t="str">
        <f>COMPLEX(E201-50,F201)</f>
        <v>-49.3887456276895+9.26114522815248i</v>
      </c>
      <c r="J201" s="72" t="str">
        <f>COMPLEX(E201+50,F201)</f>
        <v>50.6112543723105+9.26114522815248i</v>
      </c>
      <c r="K201" s="72" t="str">
        <f>IMDIV(I201,J201)</f>
        <v>-0.911829730312907+0.34983785728129i</v>
      </c>
      <c r="L201" s="72">
        <f>IMABS(K201)</f>
        <v>0.9766370786887385</v>
      </c>
      <c r="M201" s="72">
        <f>(1+L201)/(1-L201)</f>
        <v>84.60573283427321</v>
      </c>
    </row>
    <row r="202" spans="1:13" ht="13.5">
      <c r="A202" s="72">
        <v>4.74999999999997</v>
      </c>
      <c r="B202" s="76">
        <f>F0C+F0C*A202/Q</f>
        <v>10.170953006449071</v>
      </c>
      <c r="C202" s="76">
        <f>2*PI()*B202*1000000</f>
        <v>63905982.49013484</v>
      </c>
      <c r="D202" s="72">
        <f>1-C202*C202*Llm*CCC</f>
        <v>-0.010095114157729679</v>
      </c>
      <c r="E202" s="72">
        <f>C202*C202*C202*C202*CCC*CCC*RR2R*Lxxx*Lxxx/(C202*C202*CCC*CCC*RR2R*RR2R+D202*D202)</f>
        <v>0.5986888429103919</v>
      </c>
      <c r="F202" s="72">
        <f t="shared" si="36"/>
        <v>9.320187822577234</v>
      </c>
      <c r="G202" s="72" t="str">
        <f>COMPLEX(E202,F202)</f>
        <v>0.598688842910392+9.32018782257723i</v>
      </c>
      <c r="H202" s="72">
        <f>IMABS(G202)</f>
        <v>9.339396628195116</v>
      </c>
      <c r="I202" s="72" t="str">
        <f>COMPLEX(E202-50,F202)</f>
        <v>-49.4013111570896+9.32018782257723i</v>
      </c>
      <c r="J202" s="72" t="str">
        <f>COMPLEX(E202+50,F202)</f>
        <v>50.5986888429104+9.32018782257723i</v>
      </c>
      <c r="K202" s="72" t="str">
        <f>IMDIV(I202,J202)</f>
        <v>-0.911481189314191+0.352091410096445i</v>
      </c>
      <c r="L202" s="72">
        <f>IMABS(K202)</f>
        <v>0.9771214456439461</v>
      </c>
      <c r="M202" s="72">
        <f>(1+L202)/(1-L202)</f>
        <v>86.41811081567657</v>
      </c>
    </row>
    <row r="203" spans="1:13" ht="13.5">
      <c r="A203" s="72">
        <v>4.79999999999996</v>
      </c>
      <c r="B203" s="76">
        <f>F0C+F0C*A203/Q</f>
        <v>10.171489353885377</v>
      </c>
      <c r="C203" s="76">
        <f>2*PI()*B203*1000000</f>
        <v>63909352.46046619</v>
      </c>
      <c r="D203" s="72">
        <f>1-C203*C203*Llm*CCC</f>
        <v>-0.010201648168651989</v>
      </c>
      <c r="E203" s="72">
        <f>C203*C203*C203*C203*CCC*CCC*RR2R*Lxxx*Lxxx/(C203*C203*CCC*CCC*RR2R*RR2R+D203*D203)</f>
        <v>0.5865073350491832</v>
      </c>
      <c r="F203" s="72">
        <f t="shared" si="36"/>
        <v>9.37805681440441</v>
      </c>
      <c r="G203" s="72" t="str">
        <f>COMPLEX(E203,F203)</f>
        <v>0.586507335049183+9.37805681440441i</v>
      </c>
      <c r="H203" s="72">
        <f>IMABS(G203)</f>
        <v>9.396379114758167</v>
      </c>
      <c r="I203" s="72" t="str">
        <f>COMPLEX(E203-50,F203)</f>
        <v>-49.4134926649508+9.37805681440441i</v>
      </c>
      <c r="J203" s="72" t="str">
        <f>COMPLEX(E203+50,F203)</f>
        <v>50.5865073350492+9.37805681440441i</v>
      </c>
      <c r="K203" s="72" t="str">
        <f>IMDIV(I203,J203)</f>
        <v>-0.911129690584364+0.354297692451628i</v>
      </c>
      <c r="L203" s="72">
        <f>IMABS(K203)</f>
        <v>0.9775910023833624</v>
      </c>
      <c r="M203" s="72">
        <f>(1+L203)/(1-L203)</f>
        <v>88.24986446136684</v>
      </c>
    </row>
    <row r="204" spans="1:13" ht="13.5">
      <c r="A204" s="72">
        <v>4.84999999999997</v>
      </c>
      <c r="B204" s="76">
        <f>F0C+F0C*A204/Q</f>
        <v>10.172025701321683</v>
      </c>
      <c r="C204" s="76">
        <f>2*PI()*B204*1000000</f>
        <v>63912722.430797525</v>
      </c>
      <c r="D204" s="72">
        <f>1-C204*C204*Llm*CCC</f>
        <v>-0.010308187797310575</v>
      </c>
      <c r="E204" s="72">
        <f>C204*C204*C204*C204*CCC*CCC*RR2R*Lxxx*Lxxx/(C204*C204*CCC*CCC*RR2R*RR2R+D204*D204)</f>
        <v>0.5746943945832419</v>
      </c>
      <c r="F204" s="72">
        <f t="shared" si="36"/>
        <v>9.434786906461735</v>
      </c>
      <c r="G204" s="72" t="str">
        <f>COMPLEX(E204,F204)</f>
        <v>0.574694394583242+9.43478690646173i</v>
      </c>
      <c r="H204" s="72">
        <f>IMABS(G204)</f>
        <v>9.452273674492666</v>
      </c>
      <c r="I204" s="72" t="str">
        <f>COMPLEX(E204-50,F204)</f>
        <v>-49.4253056054168+9.43478690646173i</v>
      </c>
      <c r="J204" s="72" t="str">
        <f>COMPLEX(E204+50,F204)</f>
        <v>50.5746943945832+9.43478690646173i</v>
      </c>
      <c r="K204" s="72" t="str">
        <f>IMDIV(I204,J204)</f>
        <v>-0.910775629542605+0.35645812805397i</v>
      </c>
      <c r="L204" s="72">
        <f>IMABS(K204)</f>
        <v>0.9780463406324207</v>
      </c>
      <c r="M204" s="72">
        <f>(1+L204)/(1-L204)</f>
        <v>90.10098533065319</v>
      </c>
    </row>
    <row r="205" spans="1:13" ht="13.5">
      <c r="A205" s="72">
        <v>4.89999999999997</v>
      </c>
      <c r="B205" s="76">
        <f>F0C+F0C*A205/Q</f>
        <v>10.172562048757989</v>
      </c>
      <c r="C205" s="76">
        <f>2*PI()*B205*1000000</f>
        <v>63916092.401128866</v>
      </c>
      <c r="D205" s="72">
        <f>1-C205*C205*Llm*CCC</f>
        <v>-0.010414733043706104</v>
      </c>
      <c r="E205" s="72">
        <f>C205*C205*C205*C205*CCC*CCC*RR2R*Lxxx*Lxxx/(C205*C205*CCC*CCC*RR2R*RR2R+D205*D205)</f>
        <v>0.5632353346711421</v>
      </c>
      <c r="F205" s="72">
        <f t="shared" si="36"/>
        <v>9.490411463468151</v>
      </c>
      <c r="G205" s="72" t="str">
        <f>COMPLEX(E205,F205)</f>
        <v>0.563235334671142+9.49041146346815i</v>
      </c>
      <c r="H205" s="72">
        <f>IMABS(G205)</f>
        <v>9.507110170191034</v>
      </c>
      <c r="I205" s="72" t="str">
        <f>COMPLEX(E205-50,F205)</f>
        <v>-49.4367646653289+9.49041146346815i</v>
      </c>
      <c r="J205" s="72" t="str">
        <f>COMPLEX(E205+50,F205)</f>
        <v>50.5632353346711+9.49041146346815i</v>
      </c>
      <c r="K205" s="72" t="str">
        <f>IMDIV(I205,J205)</f>
        <v>-0.910419373661749+0.358574086563621i</v>
      </c>
      <c r="L205" s="72">
        <f>IMABS(K205)</f>
        <v>0.9784880231732969</v>
      </c>
      <c r="M205" s="72">
        <f>(1+L205)/(1-L205)</f>
        <v>91.97146497096307</v>
      </c>
    </row>
    <row r="206" spans="1:13" ht="13.5">
      <c r="A206" s="72">
        <v>4.94999999999996</v>
      </c>
      <c r="B206" s="76">
        <f>F0C+F0C*A206/Q</f>
        <v>10.173098396194295</v>
      </c>
      <c r="C206" s="76">
        <f>2*PI()*B206*1000000</f>
        <v>63919462.37146021</v>
      </c>
      <c r="D206" s="72">
        <f>1-C206*C206*Llm*CCC</f>
        <v>-0.010521283907838574</v>
      </c>
      <c r="E206" s="72">
        <f>C206*C206*C206*C206*CCC*CCC*RR2R*Lxxx*Lxxx/(C206*C206*CCC*CCC*RR2R*RR2R+D206*D206)</f>
        <v>0.5521161906566344</v>
      </c>
      <c r="F206" s="72">
        <f t="shared" si="36"/>
        <v>9.544962575054917</v>
      </c>
      <c r="G206" s="72" t="str">
        <f>COMPLEX(E206,F206)</f>
        <v>0.552116190656634+9.54496257505492i</v>
      </c>
      <c r="H206" s="72">
        <f>IMABS(G206)</f>
        <v>9.560917468903506</v>
      </c>
      <c r="I206" s="72" t="str">
        <f>COMPLEX(E206-50,F206)</f>
        <v>-49.4478838093434+9.54496257505492i</v>
      </c>
      <c r="J206" s="72" t="str">
        <f>COMPLEX(E206+50,F206)</f>
        <v>50.5521161906566+9.54496257505492i</v>
      </c>
      <c r="K206" s="72" t="str">
        <f>IMDIV(I206,J206)</f>
        <v>-0.910061264421383+0.360646886001853i</v>
      </c>
      <c r="L206" s="72">
        <f>IMABS(K206)</f>
        <v>0.9789165855082239</v>
      </c>
      <c r="M206" s="72">
        <f>(1+L206)/(1-L206)</f>
        <v>93.8612949188155</v>
      </c>
    </row>
  </sheetData>
  <sheetProtection sheet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78"/>
  <sheetViews>
    <sheetView workbookViewId="0" topLeftCell="A35">
      <selection activeCell="B50" sqref="B50"/>
    </sheetView>
  </sheetViews>
  <sheetFormatPr defaultColWidth="9.00390625" defaultRowHeight="13.5"/>
  <cols>
    <col min="1" max="1" width="9.50390625" style="0" customWidth="1"/>
    <col min="2" max="2" width="12.50390625" style="0" customWidth="1"/>
    <col min="3" max="3" width="11.625" style="0" customWidth="1"/>
    <col min="4" max="4" width="10.375" style="0" customWidth="1"/>
    <col min="5" max="5" width="11.625" style="0" customWidth="1"/>
  </cols>
  <sheetData>
    <row r="1" spans="1:13" ht="14.25">
      <c r="A1" s="78" t="s">
        <v>47</v>
      </c>
      <c r="B1" s="79"/>
      <c r="C1" s="77" t="s">
        <v>70</v>
      </c>
      <c r="D1" s="71">
        <f>SWRmin</f>
        <v>1.0125438787828507</v>
      </c>
      <c r="E1" s="72"/>
      <c r="F1" s="72"/>
      <c r="G1" s="72"/>
      <c r="H1" s="72"/>
      <c r="I1" s="72"/>
      <c r="J1" s="72"/>
      <c r="K1" s="72"/>
      <c r="L1" s="72"/>
      <c r="M1" s="72"/>
    </row>
    <row r="2" spans="1:13" ht="14.25">
      <c r="A2" s="79">
        <v>0.1</v>
      </c>
      <c r="B2" s="80">
        <v>446.1990020571303</v>
      </c>
      <c r="C2" s="76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>
      <c r="A3" s="79">
        <v>0.2</v>
      </c>
      <c r="B3" s="81">
        <v>111.55049875766385</v>
      </c>
      <c r="C3" s="76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4.25">
      <c r="A4" s="79">
        <v>0.3</v>
      </c>
      <c r="B4" s="81">
        <v>49.57944108842493</v>
      </c>
      <c r="C4" s="76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4.25">
      <c r="A5" s="79">
        <v>0.4</v>
      </c>
      <c r="B5" s="81">
        <v>27.89062150080072</v>
      </c>
      <c r="C5" s="76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4.25">
      <c r="A6" s="79">
        <v>0.5</v>
      </c>
      <c r="B6" s="81">
        <v>17.85295566784954</v>
      </c>
      <c r="C6" s="76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4.25">
      <c r="A7" s="79">
        <v>0.6</v>
      </c>
      <c r="B7" s="81">
        <v>12.401640738202014</v>
      </c>
      <c r="C7" s="76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4.25">
      <c r="A8" s="79">
        <v>0.7</v>
      </c>
      <c r="B8" s="81">
        <v>9.11599342892093</v>
      </c>
      <c r="C8" s="76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4.25">
      <c r="A9" s="79">
        <v>0.8</v>
      </c>
      <c r="B9" s="81">
        <v>6.9848929251359735</v>
      </c>
      <c r="C9" s="76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4.25">
      <c r="A10" s="79">
        <v>0.9</v>
      </c>
      <c r="B10" s="81">
        <v>5.520051310702974</v>
      </c>
      <c r="C10" s="76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4.25">
      <c r="A11" s="79">
        <v>1</v>
      </c>
      <c r="B11" s="81">
        <v>4.4667059036306815</v>
      </c>
      <c r="C11" s="76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14.25">
      <c r="A12" s="79">
        <v>1.1</v>
      </c>
      <c r="B12" s="81">
        <v>3.688682456762544</v>
      </c>
      <c r="C12" s="76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4.25">
      <c r="A13" s="79">
        <v>1.2</v>
      </c>
      <c r="B13" s="81">
        <v>3.098348365235656</v>
      </c>
      <c r="C13" s="76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4.25">
      <c r="A14" s="79">
        <v>1.3</v>
      </c>
      <c r="B14" s="81">
        <v>2.6404957478438735</v>
      </c>
      <c r="C14" s="76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ht="14.25">
      <c r="A15" s="79">
        <v>1.4</v>
      </c>
      <c r="B15" s="81">
        <v>2.279027721499495</v>
      </c>
      <c r="C15" s="76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14.25">
      <c r="A16" s="79">
        <v>1.5</v>
      </c>
      <c r="B16" s="82">
        <v>1.9892253598742358</v>
      </c>
      <c r="C16" s="76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4.25">
      <c r="A17" s="79">
        <v>1.6</v>
      </c>
      <c r="B17" s="82">
        <v>1.7447717206049498</v>
      </c>
      <c r="C17" s="76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4.25">
      <c r="A18" s="79">
        <v>1.7</v>
      </c>
      <c r="B18" s="82">
        <v>1.5437586991585186</v>
      </c>
      <c r="C18" s="76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4.25">
      <c r="A19" s="79">
        <v>1.8</v>
      </c>
      <c r="B19" s="82">
        <v>1.377703838694009</v>
      </c>
      <c r="C19" s="76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14.25">
      <c r="A20" s="79">
        <v>1.9</v>
      </c>
      <c r="B20" s="82">
        <v>1.2418700429637908</v>
      </c>
      <c r="C20" s="76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14.25">
      <c r="A21" s="79">
        <v>2</v>
      </c>
      <c r="B21" s="82">
        <v>1.1210153408357368</v>
      </c>
      <c r="C21" s="76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4.25">
      <c r="A22" s="79">
        <v>2.1</v>
      </c>
      <c r="B22" s="82">
        <v>1.0125438787828507</v>
      </c>
      <c r="C22" s="76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14.25">
      <c r="A23" s="79">
        <v>2.2</v>
      </c>
      <c r="B23" s="82">
        <v>1.0884454475261702</v>
      </c>
      <c r="C23" s="76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4.25">
      <c r="A24" s="79">
        <v>2.3</v>
      </c>
      <c r="B24" s="82">
        <v>1.192128800600092</v>
      </c>
      <c r="C24" s="76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4.25">
      <c r="A25" s="79">
        <v>2.4</v>
      </c>
      <c r="B25" s="82">
        <v>1.291816952461058</v>
      </c>
      <c r="C25" s="76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4.25">
      <c r="A26" s="79">
        <v>2.5</v>
      </c>
      <c r="B26" s="82">
        <v>1.4017490856542953</v>
      </c>
      <c r="C26" s="76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4.25">
      <c r="A27" s="79">
        <v>2.6</v>
      </c>
      <c r="B27" s="82">
        <v>1.5183961400548227</v>
      </c>
      <c r="C27" s="76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4.25">
      <c r="A28" s="79">
        <v>2.7</v>
      </c>
      <c r="B28" s="82">
        <v>1.6347390694475055</v>
      </c>
      <c r="C28" s="76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4.25">
      <c r="A29" s="79">
        <v>2.8</v>
      </c>
      <c r="B29" s="82">
        <v>1.7584329825948797</v>
      </c>
      <c r="C29" s="76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4.25">
      <c r="A30" s="79">
        <v>2.9</v>
      </c>
      <c r="B30" s="82">
        <v>1.8869222494490363</v>
      </c>
      <c r="C30" s="76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4.25">
      <c r="A31" s="79">
        <v>3</v>
      </c>
      <c r="B31" s="82">
        <v>2.0182201661508543</v>
      </c>
      <c r="C31" s="76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4.25">
      <c r="A32" s="79">
        <v>3.1</v>
      </c>
      <c r="B32" s="82">
        <v>2.15611418243936</v>
      </c>
      <c r="C32" s="76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14.25">
      <c r="A33" s="79">
        <v>3.2</v>
      </c>
      <c r="B33" s="82">
        <v>2.2966165999497172</v>
      </c>
      <c r="C33" s="76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14.25">
      <c r="A34" s="79">
        <v>3.3</v>
      </c>
      <c r="B34" s="82">
        <v>2.4426956730247293</v>
      </c>
      <c r="C34" s="76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ht="14.25">
      <c r="A35" s="79">
        <v>3.4</v>
      </c>
      <c r="B35" s="82">
        <v>2.593094926259805</v>
      </c>
      <c r="C35" s="76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14.25">
      <c r="A36" s="79">
        <v>3.5</v>
      </c>
      <c r="B36" s="82">
        <v>2.7477238998431757</v>
      </c>
      <c r="C36" s="76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ht="14.25">
      <c r="A37" s="79">
        <v>3.6</v>
      </c>
      <c r="B37" s="82">
        <v>2.9074790296477397</v>
      </c>
      <c r="C37" s="76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 ht="14.25">
      <c r="A38" s="79">
        <v>3.7</v>
      </c>
      <c r="B38" s="82">
        <v>3.0709310934545644</v>
      </c>
      <c r="C38" s="76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4.25">
      <c r="A39" s="79">
        <v>3.8</v>
      </c>
      <c r="B39" s="82">
        <v>3.2397409169813804</v>
      </c>
      <c r="C39" s="76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3" ht="14.25">
      <c r="A40" s="79">
        <v>3.9</v>
      </c>
      <c r="B40" s="82">
        <v>3.4122270445347667</v>
      </c>
      <c r="C40" s="76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3" ht="14.25">
      <c r="A41" s="79">
        <v>4</v>
      </c>
      <c r="B41" s="82">
        <v>3.589922485424647</v>
      </c>
      <c r="C41" s="76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1:13" ht="14.25">
      <c r="A42" s="79">
        <v>4.1</v>
      </c>
      <c r="B42" s="82">
        <v>3.7716097992155753</v>
      </c>
      <c r="C42" s="76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1:13" ht="14.25">
      <c r="A43" s="79">
        <v>4.2</v>
      </c>
      <c r="B43" s="82">
        <v>3.9580999788723585</v>
      </c>
      <c r="C43" s="76"/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1:13" ht="14.25">
      <c r="A44" s="79">
        <v>4.3</v>
      </c>
      <c r="B44" s="82">
        <v>4.149123402208568</v>
      </c>
      <c r="C44" s="76"/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1:13" ht="14.25">
      <c r="A45" s="79">
        <v>4.4</v>
      </c>
      <c r="B45" s="82">
        <v>4.344365946371958</v>
      </c>
      <c r="C45" s="76"/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1:13" ht="14.25">
      <c r="A46" s="79">
        <v>4.5</v>
      </c>
      <c r="B46" s="82">
        <v>4.544835921535873</v>
      </c>
      <c r="C46" s="76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1:13" ht="14.25">
      <c r="A47" s="79">
        <v>4.6</v>
      </c>
      <c r="B47" s="82">
        <v>4.7488194209627945</v>
      </c>
      <c r="C47" s="76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4.25">
      <c r="A48" s="79">
        <v>4.7</v>
      </c>
      <c r="B48" s="82">
        <v>4.958013386791137</v>
      </c>
      <c r="C48" s="76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14.25">
      <c r="A49" s="79">
        <v>4.8</v>
      </c>
      <c r="B49" s="82">
        <v>5.171560368123083</v>
      </c>
      <c r="C49" s="76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4.25">
      <c r="A50" s="79">
        <v>4.9</v>
      </c>
      <c r="B50" s="82">
        <v>5.389411318178534</v>
      </c>
      <c r="C50" s="76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3" ht="13.5">
      <c r="A51" s="72"/>
      <c r="B51" s="76"/>
      <c r="C51" s="76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1:13" ht="13.5">
      <c r="A52" s="72"/>
      <c r="B52" s="76"/>
      <c r="C52" s="76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1:13" ht="13.5">
      <c r="A53" s="72"/>
      <c r="B53" s="76"/>
      <c r="C53" s="76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13" ht="13.5">
      <c r="A54" s="72"/>
      <c r="B54" s="76"/>
      <c r="C54" s="76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13" ht="13.5">
      <c r="A55" s="72"/>
      <c r="B55" s="76"/>
      <c r="C55" s="76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3.5">
      <c r="A56" s="72"/>
      <c r="B56" s="76"/>
      <c r="C56" s="76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1:13" ht="13.5">
      <c r="A57" s="72"/>
      <c r="B57" s="76"/>
      <c r="C57" s="76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1:13" ht="13.5">
      <c r="A58" s="72"/>
      <c r="B58" s="76"/>
      <c r="C58" s="76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ht="13.5">
      <c r="A59" s="72"/>
      <c r="B59" s="76"/>
      <c r="C59" s="76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1:13" ht="13.5">
      <c r="A60" s="72"/>
      <c r="B60" s="76"/>
      <c r="C60" s="76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3" ht="13.5">
      <c r="A61" s="72"/>
      <c r="B61" s="76"/>
      <c r="C61" s="76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3.5">
      <c r="A62" s="72"/>
      <c r="B62" s="76"/>
      <c r="C62" s="76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13.5">
      <c r="A63" s="72"/>
      <c r="B63" s="76"/>
      <c r="C63" s="76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ht="13.5">
      <c r="A64" s="72"/>
      <c r="B64" s="76"/>
      <c r="C64" s="76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spans="1:13" ht="13.5">
      <c r="A65" s="72"/>
      <c r="B65" s="76"/>
      <c r="C65" s="76"/>
      <c r="D65" s="72"/>
      <c r="E65" s="72"/>
      <c r="F65" s="72"/>
      <c r="G65" s="72"/>
      <c r="H65" s="72"/>
      <c r="I65" s="72"/>
      <c r="J65" s="72"/>
      <c r="K65" s="72"/>
      <c r="L65" s="72"/>
      <c r="M65" s="72"/>
    </row>
    <row r="66" spans="1:13" ht="13.5">
      <c r="A66" s="72"/>
      <c r="B66" s="76"/>
      <c r="C66" s="76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spans="1:13" ht="13.5">
      <c r="A67" s="72"/>
      <c r="B67" s="76"/>
      <c r="C67" s="76"/>
      <c r="D67" s="72"/>
      <c r="E67" s="72"/>
      <c r="F67" s="72"/>
      <c r="G67" s="72"/>
      <c r="H67" s="72"/>
      <c r="I67" s="72"/>
      <c r="J67" s="72"/>
      <c r="K67" s="72"/>
      <c r="L67" s="72"/>
      <c r="M67" s="72"/>
    </row>
    <row r="68" spans="1:13" ht="13.5">
      <c r="A68" s="72"/>
      <c r="B68" s="76"/>
      <c r="C68" s="76"/>
      <c r="D68" s="72"/>
      <c r="E68" s="72"/>
      <c r="F68" s="72"/>
      <c r="G68" s="72"/>
      <c r="H68" s="72"/>
      <c r="I68" s="72"/>
      <c r="J68" s="72"/>
      <c r="K68" s="72"/>
      <c r="L68" s="72"/>
      <c r="M68" s="72"/>
    </row>
    <row r="69" spans="1:13" ht="13.5">
      <c r="A69" s="72"/>
      <c r="B69" s="76"/>
      <c r="C69" s="76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spans="1:13" ht="13.5">
      <c r="A70" s="72"/>
      <c r="B70" s="76"/>
      <c r="C70" s="76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3" ht="13.5">
      <c r="A71" s="72"/>
      <c r="B71" s="76"/>
      <c r="C71" s="76"/>
      <c r="D71" s="72"/>
      <c r="E71" s="72"/>
      <c r="F71" s="72"/>
      <c r="G71" s="72"/>
      <c r="H71" s="72"/>
      <c r="I71" s="72"/>
      <c r="J71" s="72"/>
      <c r="K71" s="72"/>
      <c r="L71" s="72"/>
      <c r="M71" s="72"/>
    </row>
    <row r="72" spans="1:13" ht="13.5">
      <c r="A72" s="72"/>
      <c r="B72" s="76"/>
      <c r="C72" s="76"/>
      <c r="D72" s="72"/>
      <c r="E72" s="72"/>
      <c r="F72" s="72"/>
      <c r="G72" s="72"/>
      <c r="H72" s="72"/>
      <c r="I72" s="72"/>
      <c r="J72" s="72"/>
      <c r="K72" s="72"/>
      <c r="L72" s="72"/>
      <c r="M72" s="72"/>
    </row>
    <row r="73" spans="1:13" ht="13.5">
      <c r="A73" s="72"/>
      <c r="B73" s="76"/>
      <c r="C73" s="76"/>
      <c r="D73" s="72"/>
      <c r="E73" s="72"/>
      <c r="F73" s="72"/>
      <c r="G73" s="72"/>
      <c r="H73" s="72"/>
      <c r="I73" s="72"/>
      <c r="J73" s="72"/>
      <c r="K73" s="72"/>
      <c r="L73" s="72"/>
      <c r="M73" s="72"/>
    </row>
    <row r="74" spans="1:13" ht="13.5">
      <c r="A74" s="72"/>
      <c r="B74" s="76"/>
      <c r="C74" s="76"/>
      <c r="D74" s="72"/>
      <c r="E74" s="72"/>
      <c r="F74" s="72"/>
      <c r="G74" s="72"/>
      <c r="H74" s="72"/>
      <c r="I74" s="72"/>
      <c r="J74" s="72"/>
      <c r="K74" s="72"/>
      <c r="L74" s="72"/>
      <c r="M74" s="72"/>
    </row>
    <row r="75" spans="1:13" ht="13.5">
      <c r="A75" s="72"/>
      <c r="B75" s="76"/>
      <c r="C75" s="76"/>
      <c r="D75" s="72"/>
      <c r="E75" s="72"/>
      <c r="F75" s="72"/>
      <c r="G75" s="72"/>
      <c r="H75" s="72"/>
      <c r="I75" s="72"/>
      <c r="J75" s="72"/>
      <c r="K75" s="72"/>
      <c r="L75" s="72"/>
      <c r="M75" s="72"/>
    </row>
    <row r="76" spans="1:13" ht="13.5">
      <c r="A76" s="72"/>
      <c r="B76" s="76"/>
      <c r="C76" s="76"/>
      <c r="D76" s="72"/>
      <c r="E76" s="72"/>
      <c r="F76" s="72"/>
      <c r="G76" s="72"/>
      <c r="H76" s="72"/>
      <c r="I76" s="72"/>
      <c r="J76" s="72"/>
      <c r="K76" s="72"/>
      <c r="L76" s="72"/>
      <c r="M76" s="72"/>
    </row>
    <row r="77" spans="1:13" ht="13.5">
      <c r="A77" s="72"/>
      <c r="B77" s="76"/>
      <c r="C77" s="76"/>
      <c r="D77" s="72"/>
      <c r="E77" s="72"/>
      <c r="F77" s="72"/>
      <c r="G77" s="72"/>
      <c r="H77" s="72"/>
      <c r="I77" s="72"/>
      <c r="J77" s="72"/>
      <c r="K77" s="72"/>
      <c r="L77" s="72"/>
      <c r="M77" s="72"/>
    </row>
    <row r="78" spans="1:13" ht="13.5">
      <c r="A78" s="72"/>
      <c r="B78" s="76"/>
      <c r="C78" s="76"/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79" spans="1:13" ht="13.5">
      <c r="A79" s="72"/>
      <c r="B79" s="76"/>
      <c r="C79" s="76"/>
      <c r="D79" s="72"/>
      <c r="E79" s="72"/>
      <c r="F79" s="72"/>
      <c r="G79" s="72"/>
      <c r="H79" s="72"/>
      <c r="I79" s="72"/>
      <c r="J79" s="72"/>
      <c r="K79" s="72"/>
      <c r="L79" s="72"/>
      <c r="M79" s="72"/>
    </row>
    <row r="80" spans="1:13" ht="13.5">
      <c r="A80" s="72"/>
      <c r="B80" s="76"/>
      <c r="C80" s="76"/>
      <c r="D80" s="72"/>
      <c r="E80" s="72"/>
      <c r="F80" s="72"/>
      <c r="G80" s="72"/>
      <c r="H80" s="72"/>
      <c r="I80" s="72"/>
      <c r="J80" s="72"/>
      <c r="K80" s="72"/>
      <c r="L80" s="72"/>
      <c r="M80" s="72"/>
    </row>
    <row r="81" spans="1:13" ht="13.5">
      <c r="A81" s="72"/>
      <c r="B81" s="76"/>
      <c r="C81" s="76"/>
      <c r="D81" s="72"/>
      <c r="E81" s="72"/>
      <c r="F81" s="72"/>
      <c r="G81" s="72"/>
      <c r="H81" s="72"/>
      <c r="I81" s="72"/>
      <c r="J81" s="72"/>
      <c r="K81" s="72"/>
      <c r="L81" s="72"/>
      <c r="M81" s="72"/>
    </row>
    <row r="82" spans="1:13" ht="13.5">
      <c r="A82" s="72"/>
      <c r="B82" s="76"/>
      <c r="C82" s="76"/>
      <c r="D82" s="72"/>
      <c r="E82" s="72"/>
      <c r="F82" s="72"/>
      <c r="G82" s="72"/>
      <c r="H82" s="72"/>
      <c r="I82" s="72"/>
      <c r="J82" s="72"/>
      <c r="K82" s="72"/>
      <c r="L82" s="72"/>
      <c r="M82" s="72"/>
    </row>
    <row r="83" spans="1:13" ht="13.5">
      <c r="A83" s="72"/>
      <c r="B83" s="76"/>
      <c r="C83" s="76"/>
      <c r="D83" s="72"/>
      <c r="E83" s="72"/>
      <c r="F83" s="72"/>
      <c r="G83" s="72"/>
      <c r="H83" s="72"/>
      <c r="I83" s="72"/>
      <c r="J83" s="72"/>
      <c r="K83" s="72"/>
      <c r="L83" s="72"/>
      <c r="M83" s="72"/>
    </row>
    <row r="84" spans="1:13" ht="13.5">
      <c r="A84" s="72"/>
      <c r="B84" s="76"/>
      <c r="C84" s="76"/>
      <c r="D84" s="72"/>
      <c r="E84" s="72"/>
      <c r="F84" s="72"/>
      <c r="G84" s="72"/>
      <c r="H84" s="72"/>
      <c r="I84" s="72"/>
      <c r="J84" s="72"/>
      <c r="K84" s="72"/>
      <c r="L84" s="72"/>
      <c r="M84" s="72"/>
    </row>
    <row r="85" spans="1:13" ht="13.5">
      <c r="A85" s="72"/>
      <c r="B85" s="76"/>
      <c r="C85" s="76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13.5">
      <c r="A86" s="72"/>
      <c r="B86" s="76"/>
      <c r="C86" s="76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ht="13.5">
      <c r="A87" s="72"/>
      <c r="B87" s="76"/>
      <c r="C87" s="76"/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 ht="13.5">
      <c r="A88" s="72"/>
      <c r="B88" s="76"/>
      <c r="C88" s="76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ht="13.5">
      <c r="A89" s="72"/>
      <c r="B89" s="76"/>
      <c r="C89" s="76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 ht="13.5">
      <c r="A90" s="72"/>
      <c r="B90" s="76"/>
      <c r="C90" s="76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ht="13.5">
      <c r="A91" s="72"/>
      <c r="B91" s="76"/>
      <c r="C91" s="76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ht="13.5">
      <c r="A92" s="72"/>
      <c r="B92" s="76"/>
      <c r="C92" s="76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 ht="13.5">
      <c r="A93" s="72"/>
      <c r="B93" s="76"/>
      <c r="C93" s="76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13.5">
      <c r="A94" s="72"/>
      <c r="B94" s="76"/>
      <c r="C94" s="76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1:13" ht="13.5">
      <c r="A95" s="72"/>
      <c r="B95" s="76"/>
      <c r="C95" s="76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ht="13.5">
      <c r="A96" s="72"/>
      <c r="B96" s="76"/>
      <c r="C96" s="76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1:13" ht="13.5">
      <c r="A97" s="72"/>
      <c r="B97" s="76"/>
      <c r="C97" s="76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1:13" ht="13.5">
      <c r="A98" s="72"/>
      <c r="B98" s="76"/>
      <c r="C98" s="76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1:13" ht="13.5">
      <c r="A99" s="72"/>
      <c r="B99" s="76"/>
      <c r="C99" s="76"/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1:13" ht="13.5">
      <c r="A100" s="72"/>
      <c r="B100" s="76"/>
      <c r="C100" s="76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ht="13.5">
      <c r="A101" s="72"/>
      <c r="B101" s="76"/>
      <c r="C101" s="76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1:13" ht="13.5">
      <c r="A102" s="72"/>
      <c r="B102" s="76"/>
      <c r="C102" s="76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1:13" ht="13.5">
      <c r="A103" s="72"/>
      <c r="B103" s="76"/>
      <c r="C103" s="76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1:13" ht="13.5">
      <c r="A104" s="72"/>
      <c r="B104" s="76"/>
      <c r="C104" s="76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3" ht="13.5">
      <c r="A105" s="72"/>
      <c r="B105" s="76"/>
      <c r="C105" s="76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1:13" ht="13.5">
      <c r="A106" s="72"/>
      <c r="B106" s="76"/>
      <c r="C106" s="76"/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1:13" ht="13.5">
      <c r="A107" s="72"/>
      <c r="B107" s="76"/>
      <c r="C107" s="76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1:13" ht="13.5">
      <c r="A108" s="72"/>
      <c r="B108" s="76"/>
      <c r="C108" s="76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ht="13.5">
      <c r="A109" s="72"/>
      <c r="B109" s="76"/>
      <c r="C109" s="76"/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1:13" ht="13.5">
      <c r="A110" s="72"/>
      <c r="B110" s="76"/>
      <c r="C110" s="76"/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1:13" ht="13.5">
      <c r="A111" s="72"/>
      <c r="B111" s="76"/>
      <c r="C111" s="76"/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1:13" ht="13.5">
      <c r="A112" s="72"/>
      <c r="B112" s="76"/>
      <c r="C112" s="76"/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1:13" ht="13.5">
      <c r="A113" s="72"/>
      <c r="B113" s="76"/>
      <c r="C113" s="76"/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ht="13.5">
      <c r="A114" s="72"/>
      <c r="B114" s="76"/>
      <c r="C114" s="76"/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1:13" ht="13.5">
      <c r="A115" s="72"/>
      <c r="B115" s="76"/>
      <c r="C115" s="76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3" ht="13.5">
      <c r="A116" s="72"/>
      <c r="B116" s="76"/>
      <c r="C116" s="76"/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1:13" ht="13.5">
      <c r="A117" s="72"/>
      <c r="B117" s="76"/>
      <c r="C117" s="76"/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1:13" ht="13.5">
      <c r="A118" s="72"/>
      <c r="B118" s="76"/>
      <c r="C118" s="76"/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1:13" ht="13.5">
      <c r="A119" s="72"/>
      <c r="B119" s="76"/>
      <c r="C119" s="76"/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13" ht="13.5">
      <c r="A120" s="72"/>
      <c r="B120" s="76"/>
      <c r="C120" s="76"/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13" ht="13.5">
      <c r="A121" s="72"/>
      <c r="B121" s="76"/>
      <c r="C121" s="76"/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1:13" ht="13.5">
      <c r="A122" s="72"/>
      <c r="B122" s="76"/>
      <c r="C122" s="76"/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3" ht="13.5">
      <c r="A123" s="72"/>
      <c r="B123" s="76"/>
      <c r="C123" s="76"/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3" ht="13.5">
      <c r="A124" s="72"/>
      <c r="B124" s="76"/>
      <c r="C124" s="76"/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1:13" ht="13.5">
      <c r="A125" s="72"/>
      <c r="B125" s="76"/>
      <c r="C125" s="76"/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1:13" ht="13.5">
      <c r="A126" s="72"/>
      <c r="B126" s="76"/>
      <c r="C126" s="76"/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1:13" ht="13.5">
      <c r="A127" s="72"/>
      <c r="B127" s="76"/>
      <c r="C127" s="76"/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1:13" ht="13.5">
      <c r="A128" s="72"/>
      <c r="B128" s="76"/>
      <c r="C128" s="76"/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1:13" ht="13.5">
      <c r="A129" s="72"/>
      <c r="B129" s="76"/>
      <c r="C129" s="76"/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1:13" ht="13.5">
      <c r="A130" s="72"/>
      <c r="B130" s="76"/>
      <c r="C130" s="76"/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1:13" ht="13.5">
      <c r="A131" s="72"/>
      <c r="B131" s="76"/>
      <c r="C131" s="76"/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1:13" ht="13.5">
      <c r="A132" s="72"/>
      <c r="B132" s="76"/>
      <c r="C132" s="76"/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1:13" ht="13.5">
      <c r="A133" s="72"/>
      <c r="B133" s="76"/>
      <c r="C133" s="76"/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1:13" ht="13.5">
      <c r="A134" s="72"/>
      <c r="B134" s="76"/>
      <c r="C134" s="76"/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1:13" ht="13.5">
      <c r="A135" s="72"/>
      <c r="B135" s="76"/>
      <c r="C135" s="76"/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1:13" ht="13.5">
      <c r="A136" s="72"/>
      <c r="B136" s="76"/>
      <c r="C136" s="76"/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1:13" ht="13.5">
      <c r="A137" s="72"/>
      <c r="B137" s="76"/>
      <c r="C137" s="76"/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1:13" ht="13.5">
      <c r="A138" s="72"/>
      <c r="B138" s="76"/>
      <c r="C138" s="76"/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1:13" ht="13.5">
      <c r="A139" s="72"/>
      <c r="B139" s="76"/>
      <c r="C139" s="76"/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1:13" ht="13.5">
      <c r="A140" s="72"/>
      <c r="B140" s="76"/>
      <c r="C140" s="76"/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1:13" ht="13.5">
      <c r="A141" s="72"/>
      <c r="B141" s="76"/>
      <c r="C141" s="76"/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1:13" ht="13.5">
      <c r="A142" s="72"/>
      <c r="B142" s="76"/>
      <c r="C142" s="76"/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1:13" ht="13.5">
      <c r="A143" s="72"/>
      <c r="B143" s="76"/>
      <c r="C143" s="76"/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1:13" ht="13.5">
      <c r="A144" s="72"/>
      <c r="B144" s="76"/>
      <c r="C144" s="76"/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1:13" ht="13.5">
      <c r="A145" s="72"/>
      <c r="B145" s="76"/>
      <c r="C145" s="76"/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1:13" ht="13.5">
      <c r="A146" s="72"/>
      <c r="B146" s="76"/>
      <c r="C146" s="76"/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1:13" ht="13.5">
      <c r="A147" s="72"/>
      <c r="B147" s="76"/>
      <c r="C147" s="76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1:13" ht="13.5">
      <c r="A148" s="72"/>
      <c r="B148" s="76"/>
      <c r="C148" s="76"/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1:13" ht="13.5">
      <c r="A149" s="72"/>
      <c r="B149" s="76"/>
      <c r="C149" s="76"/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1:13" ht="13.5">
      <c r="A150" s="72"/>
      <c r="B150" s="76"/>
      <c r="C150" s="76"/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1:13" ht="13.5">
      <c r="A151" s="72"/>
      <c r="B151" s="76"/>
      <c r="C151" s="76"/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1:13" ht="13.5">
      <c r="A152" s="72"/>
      <c r="B152" s="76"/>
      <c r="C152" s="76"/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1:13" ht="13.5">
      <c r="A153" s="72"/>
      <c r="B153" s="76"/>
      <c r="C153" s="76"/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1:13" ht="13.5">
      <c r="A154" s="72"/>
      <c r="B154" s="76"/>
      <c r="C154" s="76"/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1:13" ht="13.5">
      <c r="A155" s="72"/>
      <c r="B155" s="76"/>
      <c r="C155" s="76"/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1:13" ht="13.5">
      <c r="A156" s="72"/>
      <c r="B156" s="76"/>
      <c r="C156" s="76"/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1:13" ht="13.5">
      <c r="A157" s="72"/>
      <c r="B157" s="76"/>
      <c r="C157" s="76"/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1:13" ht="13.5">
      <c r="A158" s="72"/>
      <c r="B158" s="76"/>
      <c r="C158" s="76"/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1:13" ht="13.5">
      <c r="A159" s="72"/>
      <c r="B159" s="76"/>
      <c r="C159" s="76"/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1:13" ht="13.5">
      <c r="A160" s="72"/>
      <c r="B160" s="76"/>
      <c r="C160" s="76"/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  <row r="161" spans="1:13" ht="13.5">
      <c r="A161" s="72"/>
      <c r="B161" s="76"/>
      <c r="C161" s="76"/>
      <c r="D161" s="72"/>
      <c r="E161" s="72"/>
      <c r="F161" s="72"/>
      <c r="G161" s="72"/>
      <c r="H161" s="72"/>
      <c r="I161" s="72"/>
      <c r="J161" s="72"/>
      <c r="K161" s="72"/>
      <c r="L161" s="72"/>
      <c r="M161" s="72"/>
    </row>
    <row r="162" spans="1:13" ht="13.5">
      <c r="A162" s="72"/>
      <c r="B162" s="76"/>
      <c r="C162" s="76"/>
      <c r="D162" s="72"/>
      <c r="E162" s="72"/>
      <c r="F162" s="72"/>
      <c r="G162" s="72"/>
      <c r="H162" s="72"/>
      <c r="I162" s="72"/>
      <c r="J162" s="72"/>
      <c r="K162" s="72"/>
      <c r="L162" s="72"/>
      <c r="M162" s="72"/>
    </row>
    <row r="163" spans="1:13" ht="13.5">
      <c r="A163" s="72"/>
      <c r="B163" s="76"/>
      <c r="C163" s="76"/>
      <c r="D163" s="72"/>
      <c r="E163" s="72"/>
      <c r="F163" s="72"/>
      <c r="G163" s="72"/>
      <c r="H163" s="72"/>
      <c r="I163" s="72"/>
      <c r="J163" s="72"/>
      <c r="K163" s="72"/>
      <c r="L163" s="72"/>
      <c r="M163" s="72"/>
    </row>
    <row r="164" spans="1:13" ht="13.5">
      <c r="A164" s="72"/>
      <c r="B164" s="76"/>
      <c r="C164" s="76"/>
      <c r="D164" s="72"/>
      <c r="E164" s="72"/>
      <c r="F164" s="72"/>
      <c r="G164" s="72"/>
      <c r="H164" s="72"/>
      <c r="I164" s="72"/>
      <c r="J164" s="72"/>
      <c r="K164" s="72"/>
      <c r="L164" s="72"/>
      <c r="M164" s="72"/>
    </row>
    <row r="165" spans="1:13" ht="13.5">
      <c r="A165" s="72"/>
      <c r="B165" s="76"/>
      <c r="C165" s="76"/>
      <c r="D165" s="72"/>
      <c r="E165" s="72"/>
      <c r="F165" s="72"/>
      <c r="G165" s="72"/>
      <c r="H165" s="72"/>
      <c r="I165" s="72"/>
      <c r="J165" s="72"/>
      <c r="K165" s="72"/>
      <c r="L165" s="72"/>
      <c r="M165" s="72"/>
    </row>
    <row r="166" spans="1:13" ht="13.5">
      <c r="A166" s="72"/>
      <c r="B166" s="76"/>
      <c r="C166" s="76"/>
      <c r="D166" s="72"/>
      <c r="E166" s="72"/>
      <c r="F166" s="72"/>
      <c r="G166" s="72"/>
      <c r="H166" s="72"/>
      <c r="I166" s="72"/>
      <c r="J166" s="72"/>
      <c r="K166" s="72"/>
      <c r="L166" s="72"/>
      <c r="M166" s="72"/>
    </row>
    <row r="167" spans="1:13" ht="13.5">
      <c r="A167" s="72"/>
      <c r="B167" s="76"/>
      <c r="C167" s="76"/>
      <c r="D167" s="72"/>
      <c r="E167" s="72"/>
      <c r="F167" s="72"/>
      <c r="G167" s="72"/>
      <c r="H167" s="72"/>
      <c r="I167" s="72"/>
      <c r="J167" s="72"/>
      <c r="K167" s="72"/>
      <c r="L167" s="72"/>
      <c r="M167" s="72"/>
    </row>
    <row r="168" spans="1:13" ht="13.5">
      <c r="A168" s="72"/>
      <c r="B168" s="76"/>
      <c r="C168" s="76"/>
      <c r="D168" s="72"/>
      <c r="E168" s="72"/>
      <c r="F168" s="72"/>
      <c r="G168" s="72"/>
      <c r="H168" s="72"/>
      <c r="I168" s="72"/>
      <c r="J168" s="72"/>
      <c r="K168" s="72"/>
      <c r="L168" s="72"/>
      <c r="M168" s="72"/>
    </row>
    <row r="169" spans="1:13" ht="13.5">
      <c r="A169" s="72"/>
      <c r="B169" s="76"/>
      <c r="C169" s="76"/>
      <c r="D169" s="72"/>
      <c r="E169" s="72"/>
      <c r="F169" s="72"/>
      <c r="G169" s="72"/>
      <c r="H169" s="72"/>
      <c r="I169" s="72"/>
      <c r="J169" s="72"/>
      <c r="K169" s="72"/>
      <c r="L169" s="72"/>
      <c r="M169" s="72"/>
    </row>
    <row r="170" spans="1:13" ht="13.5">
      <c r="A170" s="72"/>
      <c r="B170" s="76"/>
      <c r="C170" s="76"/>
      <c r="D170" s="72"/>
      <c r="E170" s="72"/>
      <c r="F170" s="72"/>
      <c r="G170" s="72"/>
      <c r="H170" s="72"/>
      <c r="I170" s="72"/>
      <c r="J170" s="72"/>
      <c r="K170" s="72"/>
      <c r="L170" s="72"/>
      <c r="M170" s="72"/>
    </row>
    <row r="171" spans="1:13" ht="13.5">
      <c r="A171" s="72"/>
      <c r="B171" s="76"/>
      <c r="C171" s="76"/>
      <c r="D171" s="72"/>
      <c r="E171" s="72"/>
      <c r="F171" s="72"/>
      <c r="G171" s="72"/>
      <c r="H171" s="72"/>
      <c r="I171" s="72"/>
      <c r="J171" s="72"/>
      <c r="K171" s="72"/>
      <c r="L171" s="72"/>
      <c r="M171" s="72"/>
    </row>
    <row r="172" spans="1:13" ht="13.5">
      <c r="A172" s="72"/>
      <c r="B172" s="76"/>
      <c r="C172" s="76"/>
      <c r="D172" s="72"/>
      <c r="E172" s="72"/>
      <c r="F172" s="72"/>
      <c r="G172" s="72"/>
      <c r="H172" s="72"/>
      <c r="I172" s="72"/>
      <c r="J172" s="72"/>
      <c r="K172" s="72"/>
      <c r="L172" s="72"/>
      <c r="M172" s="72"/>
    </row>
    <row r="173" spans="1:13" ht="13.5">
      <c r="A173" s="72"/>
      <c r="B173" s="76"/>
      <c r="C173" s="76"/>
      <c r="D173" s="72"/>
      <c r="E173" s="72"/>
      <c r="F173" s="72"/>
      <c r="G173" s="72"/>
      <c r="H173" s="72"/>
      <c r="I173" s="72"/>
      <c r="J173" s="72"/>
      <c r="K173" s="72"/>
      <c r="L173" s="72"/>
      <c r="M173" s="72"/>
    </row>
    <row r="174" spans="1:13" ht="13.5">
      <c r="A174" s="72"/>
      <c r="B174" s="76"/>
      <c r="C174" s="76"/>
      <c r="D174" s="72"/>
      <c r="E174" s="72"/>
      <c r="F174" s="72"/>
      <c r="G174" s="72"/>
      <c r="H174" s="72"/>
      <c r="I174" s="72"/>
      <c r="J174" s="72"/>
      <c r="K174" s="72"/>
      <c r="L174" s="72"/>
      <c r="M174" s="72"/>
    </row>
    <row r="175" spans="1:13" ht="13.5">
      <c r="A175" s="72"/>
      <c r="B175" s="76"/>
      <c r="C175" s="76"/>
      <c r="D175" s="72"/>
      <c r="E175" s="72"/>
      <c r="F175" s="72"/>
      <c r="G175" s="72"/>
      <c r="H175" s="72"/>
      <c r="I175" s="72"/>
      <c r="J175" s="72"/>
      <c r="K175" s="72"/>
      <c r="L175" s="72"/>
      <c r="M175" s="72"/>
    </row>
    <row r="176" spans="1:13" ht="13.5">
      <c r="A176" s="72"/>
      <c r="B176" s="76"/>
      <c r="C176" s="76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7" spans="1:13" ht="13.5">
      <c r="A177" s="72"/>
      <c r="B177" s="76"/>
      <c r="C177" s="76"/>
      <c r="D177" s="72"/>
      <c r="E177" s="72"/>
      <c r="F177" s="72"/>
      <c r="G177" s="72"/>
      <c r="H177" s="72"/>
      <c r="I177" s="72"/>
      <c r="J177" s="72"/>
      <c r="K177" s="72"/>
      <c r="L177" s="72"/>
      <c r="M177" s="72"/>
    </row>
    <row r="178" spans="1:13" ht="13.5">
      <c r="A178" s="72"/>
      <c r="B178" s="76"/>
      <c r="C178" s="76"/>
      <c r="D178" s="72"/>
      <c r="E178" s="72"/>
      <c r="F178" s="72"/>
      <c r="G178" s="72"/>
      <c r="H178" s="72"/>
      <c r="I178" s="72"/>
      <c r="J178" s="72"/>
      <c r="K178" s="72"/>
      <c r="L178" s="72"/>
      <c r="M178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62"/>
  <sheetViews>
    <sheetView workbookViewId="0" topLeftCell="A1">
      <selection activeCell="D19" sqref="D19"/>
    </sheetView>
  </sheetViews>
  <sheetFormatPr defaultColWidth="9.00390625" defaultRowHeight="13.5"/>
  <cols>
    <col min="1" max="1" width="29.375" style="0" customWidth="1"/>
    <col min="2" max="2" width="3.75390625" style="0" customWidth="1"/>
    <col min="3" max="3" width="78.875" style="0" customWidth="1"/>
    <col min="4" max="4" width="11.625" style="0" customWidth="1"/>
    <col min="5" max="5" width="10.375" style="0" customWidth="1"/>
    <col min="6" max="6" width="11.625" style="0" customWidth="1"/>
  </cols>
  <sheetData>
    <row r="1" spans="1:15" ht="13.5">
      <c r="A1" s="83"/>
      <c r="B1" s="83"/>
      <c r="C1" s="84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4.25">
      <c r="A2" s="87" t="s">
        <v>71</v>
      </c>
      <c r="B2" s="87"/>
      <c r="C2" s="88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3.5">
      <c r="A3" s="83"/>
      <c r="B3" s="83"/>
      <c r="C3" s="84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4.25">
      <c r="A4" s="89" t="s">
        <v>72</v>
      </c>
      <c r="B4" s="89"/>
      <c r="C4" s="84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4.25">
      <c r="A5" s="89"/>
      <c r="B5" s="89"/>
      <c r="C5" s="84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4.25">
      <c r="A6" s="89" t="s">
        <v>73</v>
      </c>
      <c r="B6" s="89"/>
      <c r="C6" s="84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9.5" customHeight="1">
      <c r="A7" s="89"/>
      <c r="B7" s="89"/>
      <c r="C7" s="84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4.25">
      <c r="A8" s="89" t="s">
        <v>74</v>
      </c>
      <c r="B8" s="89"/>
      <c r="C8" s="84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ht="16.5" customHeight="1">
      <c r="A9" s="89"/>
      <c r="B9" s="89"/>
      <c r="C9" s="84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5" ht="14.25">
      <c r="A10" s="89" t="s">
        <v>38</v>
      </c>
      <c r="B10" s="89"/>
      <c r="C10" s="84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3"/>
      <c r="B11" s="83"/>
      <c r="C11" s="84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ht="13.5">
      <c r="A12" s="83"/>
      <c r="B12" s="83"/>
      <c r="C12" s="84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5" ht="13.5">
      <c r="A13" s="83"/>
      <c r="B13" s="83"/>
      <c r="C13" s="84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1:15" ht="13.5">
      <c r="A14" s="83"/>
      <c r="B14" s="83"/>
      <c r="C14" s="84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ht="13.5">
      <c r="A15" s="83"/>
      <c r="B15" s="83"/>
      <c r="C15" s="84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1:15" ht="13.5">
      <c r="A16" s="83"/>
      <c r="B16" s="83"/>
      <c r="C16" s="84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ht="13.5">
      <c r="A17" s="83"/>
      <c r="B17" s="83"/>
      <c r="C17" s="84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ht="13.5">
      <c r="A18" s="83"/>
      <c r="B18" s="83"/>
      <c r="C18" s="84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13.5">
      <c r="A19" s="83"/>
      <c r="B19" s="83"/>
      <c r="C19" s="84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ht="14.25">
      <c r="A20" s="87" t="s">
        <v>75</v>
      </c>
      <c r="B20" s="87"/>
      <c r="C20" s="84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ht="13.5">
      <c r="A21" s="83"/>
      <c r="B21" s="83"/>
      <c r="C21" s="84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ht="13.5">
      <c r="A22" s="83"/>
      <c r="B22" s="83"/>
      <c r="C22" s="84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ht="13.5">
      <c r="A23" s="90"/>
      <c r="B23" s="90"/>
      <c r="C23" s="84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ht="13.5">
      <c r="A24" s="83"/>
      <c r="B24" s="83"/>
      <c r="C24" s="84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 ht="13.5">
      <c r="A25" s="83"/>
      <c r="B25" s="83"/>
      <c r="C25" s="84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13.5">
      <c r="A26" s="83"/>
      <c r="B26" s="83"/>
      <c r="C26" s="84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83"/>
      <c r="B27" s="83"/>
      <c r="C27" s="84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15">
      <c r="A28" s="91"/>
      <c r="B28" s="92" t="s">
        <v>76</v>
      </c>
      <c r="C28" s="93" t="s">
        <v>77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8.75">
      <c r="A29" s="91"/>
      <c r="B29" s="94" t="s">
        <v>78</v>
      </c>
      <c r="C29" s="93" t="s">
        <v>79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8.75">
      <c r="A30" s="91"/>
      <c r="B30" s="94" t="s">
        <v>80</v>
      </c>
      <c r="C30" s="93" t="s">
        <v>81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15" ht="18.75">
      <c r="A31" s="91"/>
      <c r="B31" s="94" t="s">
        <v>82</v>
      </c>
      <c r="C31" s="93" t="s">
        <v>83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4.25">
      <c r="A32" s="84"/>
      <c r="B32" s="94" t="s">
        <v>84</v>
      </c>
      <c r="C32" s="93" t="s">
        <v>85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ht="18.75">
      <c r="A33" s="84"/>
      <c r="B33" s="94" t="s">
        <v>86</v>
      </c>
      <c r="C33" s="93" t="s">
        <v>87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1:15" ht="14.25">
      <c r="A34" s="84"/>
      <c r="B34" s="84"/>
      <c r="C34" s="93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1:15" ht="13.5">
      <c r="A35" s="95"/>
      <c r="B35" s="95"/>
      <c r="C35" s="9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13.5">
      <c r="A36" s="95"/>
      <c r="B36" s="95"/>
      <c r="C36" s="9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3.5">
      <c r="A37" s="95"/>
      <c r="B37" s="95"/>
      <c r="C37" s="9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95"/>
      <c r="B38" s="95"/>
      <c r="C38" s="9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3.5">
      <c r="A39" s="95"/>
      <c r="B39" s="95"/>
      <c r="C39" s="9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95"/>
      <c r="B40" s="95"/>
      <c r="C40" s="9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3.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ht="13.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3.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15" ht="13.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15" ht="13.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4" ht="13.5">
      <c r="A47" s="72"/>
      <c r="B47" s="72"/>
      <c r="C47" s="76"/>
      <c r="D47" s="76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13.5">
      <c r="A48" s="72"/>
      <c r="B48" s="72"/>
      <c r="C48" s="76"/>
      <c r="D48" s="76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13.5">
      <c r="A49" s="72"/>
      <c r="B49" s="72"/>
      <c r="C49" s="76"/>
      <c r="D49" s="76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13.5">
      <c r="A50" s="72"/>
      <c r="B50" s="72"/>
      <c r="C50" s="76"/>
      <c r="D50" s="76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ht="13.5">
      <c r="A51" s="72"/>
      <c r="B51" s="72"/>
      <c r="C51" s="76"/>
      <c r="D51" s="76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ht="13.5">
      <c r="A52" s="72"/>
      <c r="B52" s="72"/>
      <c r="C52" s="76"/>
      <c r="D52" s="76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1:14" ht="13.5">
      <c r="A53" s="72"/>
      <c r="B53" s="72"/>
      <c r="C53" s="76"/>
      <c r="D53" s="76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4" ht="13.5">
      <c r="A54" s="72"/>
      <c r="B54" s="72"/>
      <c r="C54" s="76"/>
      <c r="D54" s="76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13.5">
      <c r="A55" s="72"/>
      <c r="B55" s="72"/>
      <c r="C55" s="76"/>
      <c r="D55" s="76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1:14" ht="13.5">
      <c r="A56" s="72"/>
      <c r="B56" s="72"/>
      <c r="C56" s="76"/>
      <c r="D56" s="76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13.5">
      <c r="A57" s="72"/>
      <c r="B57" s="72"/>
      <c r="C57" s="76"/>
      <c r="D57" s="76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1:14" ht="13.5">
      <c r="A58" s="72"/>
      <c r="B58" s="72"/>
      <c r="C58" s="76"/>
      <c r="D58" s="76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1:14" ht="13.5">
      <c r="A59" s="72"/>
      <c r="B59" s="72"/>
      <c r="C59" s="76"/>
      <c r="D59" s="76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ht="13.5">
      <c r="A60" s="72"/>
      <c r="B60" s="72"/>
      <c r="C60" s="76"/>
      <c r="D60" s="76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1:14" ht="13.5">
      <c r="A61" s="72"/>
      <c r="B61" s="72"/>
      <c r="C61" s="76"/>
      <c r="D61" s="76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4" ht="13.5">
      <c r="A62" s="72"/>
      <c r="B62" s="72"/>
      <c r="C62" s="76"/>
      <c r="D62" s="76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ht="13.5">
      <c r="A63" s="72"/>
      <c r="B63" s="72"/>
      <c r="C63" s="76"/>
      <c r="D63" s="76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3.5">
      <c r="A64" s="72"/>
      <c r="B64" s="72"/>
      <c r="C64" s="76"/>
      <c r="D64" s="76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13.5">
      <c r="A65" s="72"/>
      <c r="B65" s="72"/>
      <c r="C65" s="76"/>
      <c r="D65" s="76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1:14" ht="13.5">
      <c r="A66" s="72"/>
      <c r="B66" s="72"/>
      <c r="C66" s="76"/>
      <c r="D66" s="76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1:14" ht="13.5">
      <c r="A67" s="72"/>
      <c r="B67" s="72"/>
      <c r="C67" s="76"/>
      <c r="D67" s="76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4" ht="13.5">
      <c r="A68" s="72"/>
      <c r="B68" s="72"/>
      <c r="C68" s="76"/>
      <c r="D68" s="76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1:14" ht="13.5">
      <c r="A69" s="72"/>
      <c r="B69" s="72"/>
      <c r="C69" s="76"/>
      <c r="D69" s="76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ht="13.5">
      <c r="A70" s="72"/>
      <c r="B70" s="72"/>
      <c r="C70" s="76"/>
      <c r="D70" s="76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1:14" ht="13.5">
      <c r="A71" s="72"/>
      <c r="B71" s="72"/>
      <c r="C71" s="76"/>
      <c r="D71" s="76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4" ht="13.5">
      <c r="A72" s="72"/>
      <c r="B72" s="72"/>
      <c r="C72" s="76"/>
      <c r="D72" s="76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13.5">
      <c r="A73" s="72"/>
      <c r="B73" s="72"/>
      <c r="C73" s="76"/>
      <c r="D73" s="76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4" ht="13.5">
      <c r="A74" s="72"/>
      <c r="B74" s="72"/>
      <c r="C74" s="76"/>
      <c r="D74" s="76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13.5">
      <c r="A75" s="72"/>
      <c r="B75" s="72"/>
      <c r="C75" s="76"/>
      <c r="D75" s="76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4" ht="13.5">
      <c r="A76" s="72"/>
      <c r="B76" s="72"/>
      <c r="C76" s="76"/>
      <c r="D76" s="76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4" ht="13.5">
      <c r="A77" s="72"/>
      <c r="B77" s="72"/>
      <c r="C77" s="76"/>
      <c r="D77" s="76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4" ht="13.5">
      <c r="A78" s="72"/>
      <c r="B78" s="72"/>
      <c r="C78" s="76"/>
      <c r="D78" s="76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4" ht="13.5">
      <c r="A79" s="72"/>
      <c r="B79" s="72"/>
      <c r="C79" s="76"/>
      <c r="D79" s="76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4" ht="13.5">
      <c r="A80" s="72"/>
      <c r="B80" s="72"/>
      <c r="C80" s="76"/>
      <c r="D80" s="76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13.5">
      <c r="A81" s="72"/>
      <c r="B81" s="72"/>
      <c r="C81" s="76"/>
      <c r="D81" s="76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1:14" ht="13.5">
      <c r="A82" s="72"/>
      <c r="B82" s="72"/>
      <c r="C82" s="76"/>
      <c r="D82" s="76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1:14" ht="13.5">
      <c r="A83" s="72"/>
      <c r="B83" s="72"/>
      <c r="C83" s="76"/>
      <c r="D83" s="76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ht="13.5">
      <c r="A84" s="72"/>
      <c r="B84" s="72"/>
      <c r="C84" s="76"/>
      <c r="D84" s="76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13.5">
      <c r="A85" s="72"/>
      <c r="B85" s="72"/>
      <c r="C85" s="76"/>
      <c r="D85" s="76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1:14" ht="13.5">
      <c r="A86" s="72"/>
      <c r="B86" s="72"/>
      <c r="C86" s="76"/>
      <c r="D86" s="76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1:14" ht="13.5">
      <c r="A87" s="72"/>
      <c r="B87" s="72"/>
      <c r="C87" s="76"/>
      <c r="D87" s="76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1:14" ht="13.5">
      <c r="A88" s="72"/>
      <c r="B88" s="72"/>
      <c r="C88" s="76"/>
      <c r="D88" s="76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13.5">
      <c r="A89" s="72"/>
      <c r="B89" s="72"/>
      <c r="C89" s="76"/>
      <c r="D89" s="76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4" ht="13.5">
      <c r="A90" s="72"/>
      <c r="B90" s="72"/>
      <c r="C90" s="76"/>
      <c r="D90" s="76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4" ht="13.5">
      <c r="A91" s="72"/>
      <c r="B91" s="72"/>
      <c r="C91" s="76"/>
      <c r="D91" s="76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4" ht="13.5">
      <c r="A92" s="72"/>
      <c r="B92" s="72"/>
      <c r="C92" s="76"/>
      <c r="D92" s="76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1:14" ht="13.5">
      <c r="A93" s="72"/>
      <c r="B93" s="72"/>
      <c r="C93" s="76"/>
      <c r="D93" s="76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4" ht="13.5">
      <c r="A94" s="72"/>
      <c r="B94" s="72"/>
      <c r="C94" s="76"/>
      <c r="D94" s="76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13.5">
      <c r="A95" s="72"/>
      <c r="B95" s="72"/>
      <c r="C95" s="76"/>
      <c r="D95" s="76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4" ht="13.5">
      <c r="A96" s="72"/>
      <c r="B96" s="72"/>
      <c r="C96" s="76"/>
      <c r="D96" s="76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ht="13.5">
      <c r="A97" s="72"/>
      <c r="B97" s="72"/>
      <c r="C97" s="76"/>
      <c r="D97" s="76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1:14" ht="13.5">
      <c r="A98" s="72"/>
      <c r="B98" s="72"/>
      <c r="C98" s="76"/>
      <c r="D98" s="76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1:14" ht="13.5">
      <c r="A99" s="72"/>
      <c r="B99" s="72"/>
      <c r="C99" s="76"/>
      <c r="D99" s="76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4" ht="13.5">
      <c r="A100" s="72"/>
      <c r="B100" s="72"/>
      <c r="C100" s="76"/>
      <c r="D100" s="76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1:14" ht="13.5">
      <c r="A101" s="72"/>
      <c r="B101" s="72"/>
      <c r="C101" s="76"/>
      <c r="D101" s="76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1:14" ht="13.5">
      <c r="A102" s="72"/>
      <c r="B102" s="72"/>
      <c r="C102" s="76"/>
      <c r="D102" s="76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1:14" ht="13.5">
      <c r="A103" s="72"/>
      <c r="B103" s="72"/>
      <c r="C103" s="76"/>
      <c r="D103" s="76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1:14" ht="13.5">
      <c r="A104" s="72"/>
      <c r="B104" s="72"/>
      <c r="C104" s="76"/>
      <c r="D104" s="76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13.5">
      <c r="A105" s="72"/>
      <c r="B105" s="72"/>
      <c r="C105" s="76"/>
      <c r="D105" s="76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4" ht="13.5">
      <c r="A106" s="72"/>
      <c r="B106" s="72"/>
      <c r="C106" s="76"/>
      <c r="D106" s="76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1:14" ht="13.5">
      <c r="A107" s="72"/>
      <c r="B107" s="72"/>
      <c r="C107" s="76"/>
      <c r="D107" s="76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ht="13.5">
      <c r="A108" s="72"/>
      <c r="B108" s="72"/>
      <c r="C108" s="76"/>
      <c r="D108" s="76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4" ht="13.5">
      <c r="A109" s="72"/>
      <c r="B109" s="72"/>
      <c r="C109" s="76"/>
      <c r="D109" s="76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4" ht="13.5">
      <c r="A110" s="72"/>
      <c r="B110" s="72"/>
      <c r="C110" s="76"/>
      <c r="D110" s="76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4" ht="13.5">
      <c r="A111" s="72"/>
      <c r="B111" s="72"/>
      <c r="C111" s="76"/>
      <c r="D111" s="76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4" ht="13.5">
      <c r="A112" s="72"/>
      <c r="B112" s="72"/>
      <c r="C112" s="76"/>
      <c r="D112" s="76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1:14" ht="13.5">
      <c r="A113" s="72"/>
      <c r="B113" s="72"/>
      <c r="C113" s="76"/>
      <c r="D113" s="76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1:14" ht="13.5">
      <c r="A114" s="72"/>
      <c r="B114" s="72"/>
      <c r="C114" s="76"/>
      <c r="D114" s="76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13.5">
      <c r="A115" s="72"/>
      <c r="B115" s="72"/>
      <c r="C115" s="76"/>
      <c r="D115" s="76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1:14" ht="13.5">
      <c r="A116" s="72"/>
      <c r="B116" s="72"/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1:14" ht="13.5">
      <c r="A117" s="72"/>
      <c r="B117" s="72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1:14" ht="13.5">
      <c r="A118" s="72"/>
      <c r="B118" s="72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1:14" ht="13.5">
      <c r="A119" s="72"/>
      <c r="B119" s="72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1:14" ht="13.5">
      <c r="A120" s="72"/>
      <c r="B120" s="72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1:14" ht="13.5">
      <c r="A121" s="72"/>
      <c r="B121" s="72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1:14" ht="13.5">
      <c r="A122" s="72"/>
      <c r="B122" s="72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1:14" ht="13.5">
      <c r="A123" s="72"/>
      <c r="B123" s="72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1:14" ht="13.5">
      <c r="A124" s="72"/>
      <c r="B124" s="72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13.5">
      <c r="A125" s="72"/>
      <c r="B125" s="72"/>
      <c r="C125" s="76"/>
      <c r="D125" s="76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1:14" ht="13.5">
      <c r="A126" s="72"/>
      <c r="B126" s="72"/>
      <c r="C126" s="76"/>
      <c r="D126" s="76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14" ht="13.5">
      <c r="A127" s="72"/>
      <c r="B127" s="72"/>
      <c r="C127" s="76"/>
      <c r="D127" s="76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1:14" ht="13.5">
      <c r="A128" s="72"/>
      <c r="B128" s="72"/>
      <c r="C128" s="76"/>
      <c r="D128" s="76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1:14" ht="13.5">
      <c r="A129" s="72"/>
      <c r="B129" s="72"/>
      <c r="C129" s="76"/>
      <c r="D129" s="76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1:14" ht="13.5">
      <c r="A130" s="72"/>
      <c r="B130" s="72"/>
      <c r="C130" s="76"/>
      <c r="D130" s="76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1:14" ht="13.5">
      <c r="A131" s="72"/>
      <c r="B131" s="72"/>
      <c r="C131" s="76"/>
      <c r="D131" s="76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1:14" ht="13.5">
      <c r="A132" s="72"/>
      <c r="B132" s="72"/>
      <c r="C132" s="76"/>
      <c r="D132" s="76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1:14" ht="13.5">
      <c r="A133" s="72"/>
      <c r="B133" s="72"/>
      <c r="C133" s="76"/>
      <c r="D133" s="76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1:14" ht="13.5">
      <c r="A134" s="72"/>
      <c r="B134" s="72"/>
      <c r="C134" s="76"/>
      <c r="D134" s="76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1:14" ht="13.5">
      <c r="A135" s="72"/>
      <c r="B135" s="72"/>
      <c r="C135" s="76"/>
      <c r="D135" s="76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1:14" ht="13.5">
      <c r="A136" s="72"/>
      <c r="B136" s="72"/>
      <c r="C136" s="76"/>
      <c r="D136" s="76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1:14" ht="13.5">
      <c r="A137" s="72"/>
      <c r="B137" s="72"/>
      <c r="C137" s="76"/>
      <c r="D137" s="76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1:14" ht="13.5">
      <c r="A138" s="72"/>
      <c r="B138" s="72"/>
      <c r="C138" s="76"/>
      <c r="D138" s="76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1:14" ht="13.5">
      <c r="A139" s="72"/>
      <c r="B139" s="72"/>
      <c r="C139" s="76"/>
      <c r="D139" s="76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1:14" ht="13.5">
      <c r="A140" s="72"/>
      <c r="B140" s="72"/>
      <c r="C140" s="76"/>
      <c r="D140" s="76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1:14" ht="13.5">
      <c r="A141" s="72"/>
      <c r="B141" s="72"/>
      <c r="C141" s="76"/>
      <c r="D141" s="76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1:14" ht="13.5">
      <c r="A142" s="72"/>
      <c r="B142" s="72"/>
      <c r="C142" s="76"/>
      <c r="D142" s="76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1:14" ht="13.5">
      <c r="A143" s="72"/>
      <c r="B143" s="72"/>
      <c r="C143" s="76"/>
      <c r="D143" s="76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1:14" ht="13.5">
      <c r="A144" s="72"/>
      <c r="B144" s="72"/>
      <c r="C144" s="76"/>
      <c r="D144" s="76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1:14" ht="13.5">
      <c r="A145" s="72"/>
      <c r="B145" s="72"/>
      <c r="C145" s="76"/>
      <c r="D145" s="76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1:14" ht="13.5">
      <c r="A146" s="72"/>
      <c r="B146" s="72"/>
      <c r="C146" s="76"/>
      <c r="D146" s="76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1:14" ht="13.5">
      <c r="A147" s="72"/>
      <c r="B147" s="72"/>
      <c r="C147" s="76"/>
      <c r="D147" s="76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1:14" ht="13.5">
      <c r="A148" s="72"/>
      <c r="B148" s="72"/>
      <c r="C148" s="76"/>
      <c r="D148" s="76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1:14" ht="13.5">
      <c r="A149" s="72"/>
      <c r="B149" s="72"/>
      <c r="C149" s="76"/>
      <c r="D149" s="76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1:14" ht="13.5">
      <c r="A150" s="72"/>
      <c r="B150" s="72"/>
      <c r="C150" s="76"/>
      <c r="D150" s="76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1:14" ht="13.5">
      <c r="A151" s="72"/>
      <c r="B151" s="72"/>
      <c r="C151" s="76"/>
      <c r="D151" s="76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1:14" ht="13.5">
      <c r="A152" s="72"/>
      <c r="B152" s="72"/>
      <c r="C152" s="76"/>
      <c r="D152" s="76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1:14" ht="13.5">
      <c r="A153" s="72"/>
      <c r="B153" s="72"/>
      <c r="C153" s="76"/>
      <c r="D153" s="76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1:14" ht="13.5">
      <c r="A154" s="72"/>
      <c r="B154" s="72"/>
      <c r="C154" s="76"/>
      <c r="D154" s="76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1:14" ht="13.5">
      <c r="A155" s="72"/>
      <c r="B155" s="72"/>
      <c r="C155" s="76"/>
      <c r="D155" s="76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1:14" ht="13.5">
      <c r="A156" s="72"/>
      <c r="B156" s="72"/>
      <c r="C156" s="76"/>
      <c r="D156" s="76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1:14" ht="13.5">
      <c r="A157" s="72"/>
      <c r="B157" s="72"/>
      <c r="C157" s="76"/>
      <c r="D157" s="76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1:14" ht="13.5">
      <c r="A158" s="72"/>
      <c r="B158" s="72"/>
      <c r="C158" s="76"/>
      <c r="D158" s="76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1:14" ht="13.5">
      <c r="A159" s="72"/>
      <c r="B159" s="72"/>
      <c r="C159" s="76"/>
      <c r="D159" s="76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1:14" ht="13.5">
      <c r="A160" s="72"/>
      <c r="B160" s="72"/>
      <c r="C160" s="76"/>
      <c r="D160" s="76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ht="13.5">
      <c r="A161" s="72"/>
      <c r="B161" s="72"/>
      <c r="C161" s="76"/>
      <c r="D161" s="76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1:14" ht="13.5">
      <c r="A162" s="72"/>
      <c r="B162" s="72"/>
      <c r="C162" s="76"/>
      <c r="D162" s="76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